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DBS\New key families\Commercial PP\XLSX\"/>
    </mc:Choice>
  </mc:AlternateContent>
  <bookViews>
    <workbookView xWindow="0" yWindow="0" windowWidth="28800" windowHeight="13410"/>
  </bookViews>
  <sheets>
    <sheet name="Content" sheetId="6" r:id="rId1"/>
    <sheet name="Summary Documentation" sheetId="1" r:id="rId2"/>
    <sheet name="Monthly Series" sheetId="2" r:id="rId3"/>
    <sheet name="Quarterly Series" sheetId="3" r:id="rId4"/>
    <sheet name="Half-yearly Series" sheetId="4" r:id="rId5"/>
    <sheet name="Annual Series" sheetId="5" r:id="rId6"/>
  </sheets>
  <definedNames>
    <definedName name="_xlnm._FilterDatabase" localSheetId="0" hidden="1">Content!$A$1</definedName>
  </definedNames>
  <calcPr calcId="162913"/>
</workbook>
</file>

<file path=xl/calcChain.xml><?xml version="1.0" encoding="utf-8"?>
<calcChain xmlns="http://schemas.openxmlformats.org/spreadsheetml/2006/main">
  <c r="A1" i="5" l="1"/>
  <c r="B39" i="1"/>
  <c r="B33" i="1"/>
  <c r="B27" i="1"/>
  <c r="B21" i="1"/>
  <c r="B15" i="1"/>
  <c r="B9" i="1"/>
  <c r="B3" i="1"/>
  <c r="A1" i="4"/>
  <c r="B38" i="1"/>
  <c r="B32" i="1"/>
  <c r="B26" i="1"/>
  <c r="B20" i="1"/>
  <c r="B8" i="1"/>
  <c r="A1" i="3"/>
  <c r="B31" i="1"/>
  <c r="B19" i="1"/>
  <c r="B7" i="1"/>
  <c r="B36" i="1"/>
  <c r="B24" i="1"/>
  <c r="B12" i="1"/>
  <c r="B41" i="1"/>
  <c r="B35" i="1"/>
  <c r="B29" i="1"/>
  <c r="B23" i="1"/>
  <c r="B17" i="1"/>
  <c r="B11" i="1"/>
  <c r="B5" i="1"/>
  <c r="B40" i="1"/>
  <c r="B34" i="1"/>
  <c r="B28" i="1"/>
  <c r="B22" i="1"/>
  <c r="B16" i="1"/>
  <c r="B10" i="1"/>
  <c r="B4" i="1"/>
  <c r="B14" i="1"/>
  <c r="B2" i="1"/>
  <c r="B37" i="1"/>
  <c r="B25" i="1"/>
  <c r="B13" i="1"/>
  <c r="A1" i="2"/>
  <c r="B30" i="1"/>
  <c r="B18" i="1"/>
  <c r="B6" i="1"/>
</calcChain>
</file>

<file path=xl/sharedStrings.xml><?xml version="1.0" encoding="utf-8"?>
<sst xmlns="http://schemas.openxmlformats.org/spreadsheetml/2006/main" count="1828" uniqueCount="354">
  <si>
    <t>Data set</t>
  </si>
  <si>
    <t>Code</t>
  </si>
  <si>
    <t>Frequency</t>
  </si>
  <si>
    <t>Country</t>
  </si>
  <si>
    <t>Covered area</t>
  </si>
  <si>
    <t>Real estate type</t>
  </si>
  <si>
    <t>Real estate vintage</t>
  </si>
  <si>
    <t>Compiling agency</t>
  </si>
  <si>
    <t>Priced unit</t>
  </si>
  <si>
    <t>Seasonal adjustment</t>
  </si>
  <si>
    <t>Availability</t>
  </si>
  <si>
    <t>Breaks</t>
  </si>
  <si>
    <t>Collection indicator</t>
  </si>
  <si>
    <t>Collection explanation detail</t>
  </si>
  <si>
    <t>Coverage</t>
  </si>
  <si>
    <t>Data compilation</t>
  </si>
  <si>
    <t>no code label for decimals</t>
  </si>
  <si>
    <t>Dissemination format - publications</t>
  </si>
  <si>
    <t>Documentation date</t>
  </si>
  <si>
    <t>Documentation on methodology</t>
  </si>
  <si>
    <t>National language title</t>
  </si>
  <si>
    <t>Series title</t>
  </si>
  <si>
    <t>Title complement</t>
  </si>
  <si>
    <t>Unit multiplier</t>
  </si>
  <si>
    <t>Unit</t>
  </si>
  <si>
    <t>Unit of measure detail</t>
  </si>
  <si>
    <t>BIS_CPP</t>
  </si>
  <si>
    <t>A:DE:4:B:0:2:6:0</t>
  </si>
  <si>
    <t>Annual</t>
  </si>
  <si>
    <t>Germany</t>
  </si>
  <si>
    <t>Big cities</t>
  </si>
  <si>
    <t>Commercial property - office premises</t>
  </si>
  <si>
    <t>All</t>
  </si>
  <si>
    <t>Private sector</t>
  </si>
  <si>
    <t>Pure price</t>
  </si>
  <si>
    <t>Non Seasonally adjusted</t>
  </si>
  <si>
    <t>All users</t>
  </si>
  <si>
    <t>-</t>
  </si>
  <si>
    <t>OVER THE WHOLE PERIOD</t>
  </si>
  <si>
    <t>Premium segment offfices in 7 large cities</t>
  </si>
  <si>
    <t xml:space="preserve">Deutsche Bundesbank calculations based on data provided by bulwiengesa AG, which, in turn, draws on data from various sources (Association of German Real Estate Agents (IVD - Immobilienverband Deutschland), chambers of industry and commerce, municipalities (surveyor committees), building and loan associations, research institutions, its own surveyors appraisals, newspaper advertisements as well as information from mystery shopping (test purchases), quality adjusted by the method of typical cases. </t>
  </si>
  <si>
    <t>http://www.bundesbank.de/Navigation/EN/Statistics/Time_series_databases/Enterprises_and_households/enterprises_and_households_list_node.html?listId=www_s300_wogewe</t>
  </si>
  <si>
    <t>06/02/2018</t>
  </si>
  <si>
    <t>http://www.bundesbank.de/Redaktion/EN/Downloads/Publications/Monthly_Report_Articles/2013/2013_05_economic_conditions_germany.pdf?__blob=publicationFile</t>
  </si>
  <si>
    <t>Commercial property price index bulwiengesa AG / German Property Index, office, Capital Growth / 7 large cities - Bundesbank calculation / Unadjusted figure</t>
  </si>
  <si>
    <t>COMMERCIAL PROP. PRICES, OFFICE BUILDINGS (7 LARGE CITIES), Y-ALL</t>
  </si>
  <si>
    <t>Capital growth return</t>
  </si>
  <si>
    <t>Units</t>
  </si>
  <si>
    <t>Index, 2010 = 100</t>
  </si>
  <si>
    <t>A:DE:4:D:0:2:6:0</t>
  </si>
  <si>
    <t>Office &amp; Retail</t>
  </si>
  <si>
    <t>Premium segment office and retail properties in 7 large cities</t>
  </si>
  <si>
    <t>Commercial property price index bulwiengesa AG / German Property Index, office, retail, Capital Growth / 7 large cities - Bundesbank calculation / Unadjusted figure</t>
  </si>
  <si>
    <t>COMMERCIAL PROP. PRICES, OFFICE&amp;RETAIL BUILDINGS(7 LARGE CITIES),Y-ALL</t>
  </si>
  <si>
    <t>A:DE:9:D:0:2:6:0</t>
  </si>
  <si>
    <t>Urban areas</t>
  </si>
  <si>
    <t>Premium segment office and retail properties in 127 cities</t>
  </si>
  <si>
    <t>Commercial property price index bulwiengesa AG / German Property Index, office, retail, Capital Growth / 127 cities - Bundesbank calculation / Unadjusted figure</t>
  </si>
  <si>
    <t>COMMERCIAL PROP. PRICES, OFFICE&amp;RETAIL BUILDINGS (127 CITIES), Y-ALL</t>
  </si>
  <si>
    <t>A:JP:2:A:0:3:6:0</t>
  </si>
  <si>
    <t>Japan</t>
  </si>
  <si>
    <t>Capital city</t>
  </si>
  <si>
    <t>Commercial property</t>
  </si>
  <si>
    <t>General Government</t>
  </si>
  <si>
    <t>Transactions of private entities (excluding those of public institutions)</t>
  </si>
  <si>
    <t>Survey based on a questionnaire conducted by the Ministry of Land, Infrastructure, and Transport and Tourism (MLIT), and information on real estate and real estate trust beneficiary rights disclosed timely by Japan real estate investment trust (J-REIT) funds. Qauality adjustment: Hedonic approach (time dummy variable method)</t>
  </si>
  <si>
    <t>http://www.mlit.go.jp/en/report/press/totikensangyo05_hh_000012.html</t>
  </si>
  <si>
    <t>24/09/2018</t>
  </si>
  <si>
    <t>Available at the press release document "Japan Property Price Index" available at the MLIT website indicated in the column of "Publication Source" in this sheet.</t>
  </si>
  <si>
    <t>COMMERCIAL PROPERTY PRICE INDEX, ALL PROPERTIES, IN TOKYO</t>
  </si>
  <si>
    <t>A:PL:0:B:0:0:6:0</t>
  </si>
  <si>
    <t>Poland</t>
  </si>
  <si>
    <t>Whole country</t>
  </si>
  <si>
    <t>Central bank</t>
  </si>
  <si>
    <t>Whole country properties with the value above 5 Millions Euro</t>
  </si>
  <si>
    <t>Transaction data compiled with hedonic regression</t>
  </si>
  <si>
    <t>18/10/2017</t>
  </si>
  <si>
    <t>bankikredyt.nbp.pl/content/2015/06/bik_06_2015_02_art.pdf</t>
  </si>
  <si>
    <t>OFFICE PROP. PRICE INDEX WHOLE COUNTRY</t>
  </si>
  <si>
    <t>Index, 2004 = 100</t>
  </si>
  <si>
    <t>A:PL:0:C:0:0:6:1</t>
  </si>
  <si>
    <t>Commercial property - retail premises</t>
  </si>
  <si>
    <t>Seasonally adjusted</t>
  </si>
  <si>
    <t xml:space="preserve">RETAIL PROPERTIES PRICE INDEX (IN THE WHOLE COUNTRY), </t>
  </si>
  <si>
    <t>A:PL:2:B:0:0:6:0</t>
  </si>
  <si>
    <t>Warsaw, properties with the value above 5 Millions Euro</t>
  </si>
  <si>
    <t>OFFICE PROPERTIES PRICE INDEX (WARSAW)</t>
  </si>
  <si>
    <t>A:PT:0:A:0:1:6:0</t>
  </si>
  <si>
    <t>Portugal</t>
  </si>
  <si>
    <t>National Statistical Office</t>
  </si>
  <si>
    <t>Wholesale and Retail Commerce; Services; Industrial and Warehouses in the whole country</t>
  </si>
  <si>
    <t>Time dummy hedonic regression method, adjacent period approach.Based on transaction prices</t>
  </si>
  <si>
    <t xml:space="preserve">https://www.ine.pt/xportal/xmain?xpid=INE&amp;xpgid=ine_destaques&amp;DESTAQUESdest_boui=295163610&amp;DESTAQUESmodo=2&amp;xlang=en </t>
  </si>
  <si>
    <t xml:space="preserve">https://www.bportugal.pt/sites/default/files/anexos/papers/paper_4_en.pdf </t>
  </si>
  <si>
    <t>COMMERCIAL PROPERTY PRICE INDEX, ALL PROPERTIES, NSA</t>
  </si>
  <si>
    <t>Index, 2015  = 100</t>
  </si>
  <si>
    <t>H:GR:0:B:0:0:6:0</t>
  </si>
  <si>
    <t>Half-yearly</t>
  </si>
  <si>
    <t>Greece</t>
  </si>
  <si>
    <t>Prime and upper-secondary commercial property prices</t>
  </si>
  <si>
    <t xml:space="preserve">Valuation data collected by the MFIs and the Real Estate Investment Companies (REICs). Complimentary transaction data are collected from other sources (private real estate consultancy companies, brokers etc.) </t>
  </si>
  <si>
    <t>Bank of Greece: http://www.bankofgreece.gr/BogDocumentEn/OFFICE_PRICE_INDEX.pdf</t>
  </si>
  <si>
    <t>20/01/2016</t>
  </si>
  <si>
    <t>http://www.bankofgreece.gr/BogDocumentEn/METHODOLOGY_COMMERCIAL_PROPERTY_SUMMARY.pdf</t>
  </si>
  <si>
    <t>Office prices - Greece</t>
  </si>
  <si>
    <t>OFFICE PROPERTIES PRICE INDEX WHOLE COUNTRY</t>
  </si>
  <si>
    <t>H:GR:0:C:0:0:6:0</t>
  </si>
  <si>
    <t>Bank of Greeece: http://www.bankofgreece.gr/BogDocumentEn/RETAIL_PRICE_INDEX.pdf</t>
  </si>
  <si>
    <t>Retail prices - Greece</t>
  </si>
  <si>
    <t>RETAIL PROPERTIES PRICE INDEX WHOLE COUNTRY</t>
  </si>
  <si>
    <t>H:GR:2:B:0:0:6:0</t>
  </si>
  <si>
    <t>Office prices - Athens</t>
  </si>
  <si>
    <t>OFFICE PROPERTIES PRICE INDEX ATHENS</t>
  </si>
  <si>
    <t>H:GR:2:C:0:0:6:0</t>
  </si>
  <si>
    <t>Retail prices - Athens</t>
  </si>
  <si>
    <t>RETAIL PROPERTIES PRICE INDEX ATHENS</t>
  </si>
  <si>
    <t>M:BR:4:D:0:2:1:0</t>
  </si>
  <si>
    <t>Monthly</t>
  </si>
  <si>
    <t>Brazil</t>
  </si>
  <si>
    <t>Per square meter</t>
  </si>
  <si>
    <t>Cities of Belo Horizonte and Porto Alegre were incorporated to the index in Jan 2014 and Jan 2016, respectively.</t>
  </si>
  <si>
    <t>The index is focused on commercial offices and commercial retail establishments up to 200m2 in the cities of Sao Paulo, Rio de Janeiro, Belo Horizonte and Porto Alegre.</t>
  </si>
  <si>
    <t>The FipeZap Commercial is an index of commercial real estate (up to 200m2) prices, released by the Institute of Economic Research Foundation (Fipe). It is a composite index of price developments of four selected Brazilian cities indexes (Sao Paulo, Rio de Janeiro, Belo Horizonte and Porto Alegre). The index is focused on commercial offices and commercial retail establishments and is calculated based mainly on information provided by ZAP, an online ads website.</t>
  </si>
  <si>
    <t>http://fipezap.zapimoveis.com.br/noticias-fipezap/pesquisas-e-relatorios/indice-comercial/</t>
  </si>
  <si>
    <t>07/02/2017</t>
  </si>
  <si>
    <t>The FipeZap Commercial Index, developed jointly by Fipe and Zap Imoveis website, is calculated by Fipe based on prices per m2 of commercial properties (commercial offices and commercial retail establishments) up to 200 m2 in 4 Brazilian cities. Primary price data are collected from internet ads (seller's asking prices). The sample is stratified and it is considered the median price in each stratum. The FipeZap Index is a Laspeyres index of a three months moving average of median prices. The index methodology is available at http://www.fipe.org.br.</t>
  </si>
  <si>
    <t>ndice FipeZap de Preos de Imveis Anunciados (ndice FipeZap) - Comercial</t>
  </si>
  <si>
    <t>COMMERCIAL PROPERTY PRICE, OFFICES AND SHOP PREMISES, 4 CITIES, NSA</t>
  </si>
  <si>
    <t>Index, 2016 Jan = 100</t>
  </si>
  <si>
    <t>Price per square meter, Index 2016 Jan=100</t>
  </si>
  <si>
    <t>M:HK:0:B:0:1:1:0</t>
  </si>
  <si>
    <t>Hong Kong SAR</t>
  </si>
  <si>
    <t>COVERS NEW AND EXISTING PRIVATE NON-DOMESTIC PREMISES FOR PRIVATE OFFICE</t>
  </si>
  <si>
    <t>Transactions registered for stamp duty</t>
  </si>
  <si>
    <t>CENSUS AND STATISTICS DEPARTMENT, HONG KONG MONTHLY DIGEST OF STATISTICS, TABLE 5.11  AVERAGE PRICE AND PRICE INDICES BY TYPE OF OF PRIVATE NON DOMESTIC PREMISES, PRIVATE REATIL, HTTP://WWW.CENSTATD.GOV.HK/PRODUCTS_AND_SERVICES/PRODUCTS/PUBLICATIONS/STATISTICAL_REPORT/GENERAL_STATISTICAL_DIGEST/INDEX_CD_B1010002_DT_DETAIL.JSP</t>
  </si>
  <si>
    <t>22/06/2016</t>
  </si>
  <si>
    <t>CENSUS AND STATISTICS DEPARTMENT, HONG KONG MONTHLY DIGEST OF STATISTICS, HTTP://WWW.CENSTATD.GOV.HK/PRODUCTS_AND_SERVICES/PRODUCTS/PUBLICATIONS/STATISTICAL_REPORT/GENERAL_STATISTICAL_DIGEST/INDEX_CD_B1010002_DT_DETAIL.JSP</t>
  </si>
  <si>
    <t>AVERAGE PRICES AND PRICE INDICES BY TYPE OF PRIVATE NON DOMESTIC PREMISES</t>
  </si>
  <si>
    <t>COMMERCIAL PROPERTY PRICES, EXIST.OFFICE PREMISES,PER SQ.M.,M-ALL NSA</t>
  </si>
  <si>
    <t>PRIVATE OFFICE (GRADES A,B, AND C)</t>
  </si>
  <si>
    <t>Index, 1999 = 100</t>
  </si>
  <si>
    <t>PRICE PER SQUARE METER</t>
  </si>
  <si>
    <t>M:HK:0:C:0:1:1:0</t>
  </si>
  <si>
    <t>COVERS NEW AND EXISTING PRIVATE NON-DOMESTIC PREMISES FOR RETAIL OFFICE</t>
  </si>
  <si>
    <t>CENSUS AND STATISTICS DEPARTMENT, HONG KONG MONTHLY DIGEST OF STATISTICS, TABLE 5.11  AVERAGE PRICE AND PRICE INDICES BY TYPE OF OF PRIVATE NON DOMESTIC PREMISES, PRIVATE OFFICE, HTTP://WWW.CENSTATD.GOV.HK/PRODUCTS_AND_SERVICES/PRODUCTS/PUBLICATIONS/STATISTICAL_REPORT/GENERAL_STATISTICAL_DIGEST/INDEX_CD_B1010002_DT_DETAIL.JSP</t>
  </si>
  <si>
    <t>COMMERCIAL PROPERTY PRICES, EXIST.RETAIL PREMISES,PER SQ.M.,M-ALL NSA</t>
  </si>
  <si>
    <t>PRIVATE RETAIL</t>
  </si>
  <si>
    <t>M:KR:0:M:0:3:1:1</t>
  </si>
  <si>
    <t>Korea</t>
  </si>
  <si>
    <t>Land for commercial</t>
  </si>
  <si>
    <t>nationalwide /Cities and provinces(252), basic districts(3,112))</t>
  </si>
  <si>
    <t>Appraisals</t>
  </si>
  <si>
    <t>Korea Appraisal Board based on Ministry of Land, Infrastructure and Transport data (http://www.r-one.co.kr/rone)</t>
  </si>
  <si>
    <t>02/02/2017</t>
  </si>
  <si>
    <t xml:space="preserve">LAND PRICES, COMMERCIAL (WHOLE COUNTRY  </t>
  </si>
  <si>
    <t>Index, 2016 Nov = 100</t>
  </si>
  <si>
    <t>Q:BR:0:A:0:2:5:0</t>
  </si>
  <si>
    <t>Quarterly</t>
  </si>
  <si>
    <t>Per property</t>
  </si>
  <si>
    <t>All commercial properties. The sample consists primarily of commercial offices, shopping centers, commercial retail establishments, hotels, and industrial warehouses and other logistical support facilities (largest concentrations are commercial offices and shopping centers).  All the states of Brazil are represented, but the largest concentrations are in So Paulo and Rio de Janeiro.</t>
  </si>
  <si>
    <t>The index is the Capital Return component of the IGMI-C, released by the Getlio Vargas Foundation (FGV). The IGMI-C is an index of Brazilian commercial real estate market profitability, i.e. the IGMI-C (Total Return) is a composite index of price developments and rental revenues (Capital Return and Income Return). The index is calculated based on information provided by, among others, institutional investors and companies linked to the real estate sector, such as trade associations, consultants, real estate portfolio administrators and managers, and developers.</t>
  </si>
  <si>
    <t>Getlio Vargas Foundation (FGV) http://portalibre.fgv.br/main.jsp?lumPageId=4028818B33F047B80133F53368A71462</t>
  </si>
  <si>
    <t>22/02/2019</t>
  </si>
  <si>
    <t>http://portalibre.fgv.br/main.jsp?lumPageId=4028818B33F047B80133F53368A71462</t>
  </si>
  <si>
    <t>ndice Geral do Mercado Imobilirio - Comercial (IGMI-C) - Componente Retorno do Capital</t>
  </si>
  <si>
    <t>COMM. PROP PRICE  (CAPITAL RETURN) INDEX, ALL PROP., NSA</t>
  </si>
  <si>
    <t>Index, 2000 Q1 = 100</t>
  </si>
  <si>
    <t>Q:CH:0:8:0:2:6:0</t>
  </si>
  <si>
    <t>Switzerland</t>
  </si>
  <si>
    <t>Flats</t>
  </si>
  <si>
    <t>Residential property prices - Apartment buildings (residential investment property)</t>
  </si>
  <si>
    <t xml:space="preserve">Wuest Partner data published by the Swiss National Bank: https://data.snb.ch/en/topics/uvo#!/cube/plimoinchq </t>
  </si>
  <si>
    <t>22/07/2019</t>
  </si>
  <si>
    <t>COMMERCIAL PROP. PRICES, RESIDENTIAL INVESTMENT PROPERTIES, Q-ALL</t>
  </si>
  <si>
    <t>Index, 2005 Q1 = 100</t>
  </si>
  <si>
    <t>Q:DE:0:B:0:2:6:0</t>
  </si>
  <si>
    <t>Office, prime and non-prime segment, Germany</t>
  </si>
  <si>
    <t xml:space="preserve">vdpResearch data collection and index calculation, transaction based data, quality adjustment by hedonic regression </t>
  </si>
  <si>
    <t>Deutsche Bundesbank</t>
  </si>
  <si>
    <t>https://www.pfandbrief.de/cms/_internet.nsf/0/9962A5504F16D3A3C1258235003288F7/$FILE/vdp_Index_Q4_2017_EN.pdf?OpenElement</t>
  </si>
  <si>
    <t>Association of German Pfandbrief Banks / Index for office buildings, capital value / Germany / Unadjusted figure</t>
  </si>
  <si>
    <t>COMMERCIAL PROP. PRICES, OFFICE BUILDINGS (Whole country), Q-ALL</t>
  </si>
  <si>
    <t>Q:DE:0:C:0:2:6:0</t>
  </si>
  <si>
    <t>Retail, prime and non-prime segment, Germany</t>
  </si>
  <si>
    <t>Association of German Pfandbrief Banks / Index for retail buildings, capital value / Germany / Unadjusted figure</t>
  </si>
  <si>
    <t>COMMERCIAL PROP. PRICES, RETAIL BUILDINGS (WHOLE COUNTRY), Q-ALL</t>
  </si>
  <si>
    <t>Q:DE:0:D:0:2:6:0</t>
  </si>
  <si>
    <t>Office and retail, prime and non-prime segment, Germany</t>
  </si>
  <si>
    <t>Association of German Pfandbrief Banks / Index for commercial property, capital value / Germany / Unadjusted figure</t>
  </si>
  <si>
    <t>COMMERCIAL PROP. PRICES, OFFICE&amp;RETAIL BUILDINGS(WHOLE COUNTRY),Q-ALL</t>
  </si>
  <si>
    <t>Q:DK:0:A:0:1:5:0</t>
  </si>
  <si>
    <t>Denmark</t>
  </si>
  <si>
    <t xml:space="preserve">COVERS NEW AND EXISTING PURE BUSINESS PROPERTIES AS WELL AS PROPERTIES WHERE THE BUSINESS PURPOSE EXCEEDS 75 PER CENT. INCLUDING SHOPS AND OFFICES, HOTELS, RESTAURANTS, CINEMAS, BANKS, DOCTORS, DENTISTS, VARIOUS CLINICS, HAIRDRESSERS, CRAFTS, AUTO SERVICE </t>
  </si>
  <si>
    <t>COMPARABILITY OVER TIME: THE SALES OF REAL PROPERTY STATISTICS HAVE METHODICALLY DEVELOPED OVER TIME. HOWEVER SINCE 1992 - WHEN SOME METHODOLOGICAL IMPROVEMENTS WERE IMPLEMENTED - THE STATISTICS HAVE BEEN PROCESSED IN ACCORDANCE WITH THE SAME PRINCIPLES</t>
  </si>
  <si>
    <t>STATISTICS DENMARK: MONTHLY KONJUNKTURSTATISTIK, MAIN INDICATORS, TABLE 32; STATBANK DENMARK DATABASE, HTTP://WWW.STATBANK.DK/STATBANK5A/DEFAULT.ASP?W=1024 ,  INCOME, CONSUMPTION AND PRICES</t>
  </si>
  <si>
    <t>30/03/2011</t>
  </si>
  <si>
    <t>STATISTICS DENMARK, HTTP://WWW.DST.DK/HOMEUK/GUIDE/DOCUMENTATION/VAREDEKLARATIONER/EMNEGRUPPE/EMNE.ASPX?SYSRID=000906</t>
  </si>
  <si>
    <t>BUSINESS PROPERTIES - PRICE INDEX</t>
  </si>
  <si>
    <t>COMMERCIAL PROPERTY PRICES, ALL BUSINESS, PER PROPERTY, Q-ALL NSA</t>
  </si>
  <si>
    <t>Index, 2006 = 100</t>
  </si>
  <si>
    <t>PRICE PER PROPERTY</t>
  </si>
  <si>
    <t>Q:DK:0:G:0:1:5:0</t>
  </si>
  <si>
    <t>Industrial properties</t>
  </si>
  <si>
    <t>COVERS NEW AND EXISTING PURE INDUSTRIAL PROPERTIES, PRIVATE AND CONCESSIONARY COMPANIES DELIVERING GAS, ELECTRICITY, WATER AND HEATING. ALSO PROPERTIES WHERE THE VALUE OF THE INDUSTRIAL BUILDINGS IS ASSESSED TO BE DOMINANT AS WELL AS PURE WAREHOUSES AND LARGE CRAFTS</t>
  </si>
  <si>
    <t>INDUSTRIAL PROPERTIES AND WAREHOUSES - PRICE INDEX</t>
  </si>
  <si>
    <t>INDUSTRIAL PROP.PR, ALL INDUSTR.PROP.&amp;WAREHOUSES,PER PROP.,Q-ALL NSA</t>
  </si>
  <si>
    <t>Q:DK:0:I:0:1:5:0</t>
  </si>
  <si>
    <t>Agricultural properties</t>
  </si>
  <si>
    <t>OVERS NEW AND EXISTING PURE AGRICULTURAL PROPERTIES AS WELL AS PROPERTIES WITH MIXED BUSINESS ACTIVITIES WHERE THE AGRICULTURAL ACTIVITY IS CONSIDERED TO BE DOMINANT. IF OTHER BUSINESS ACTIVITIES ARE CLEARLY MORE DOMINANT OR THE PROPERTY IS USED ONLY AS A DWELLING, HOTELS ETC. THE PROPERTY WILL BE INCLUDED UNDER THE CATEGORY MOST SUITABLE</t>
  </si>
  <si>
    <t>AGRICULTURAL PROPERTIES - PRICE INDEX</t>
  </si>
  <si>
    <t>AGRICULTURAL PROP.PR, ALL AGRICULTURAL PROPERTIES, PER PROP.,Q-ALL NSA</t>
  </si>
  <si>
    <t>Q:ID:3:B:2:0:1:0</t>
  </si>
  <si>
    <t>Indonesia</t>
  </si>
  <si>
    <t>Capital city and suburbs</t>
  </si>
  <si>
    <t>New</t>
  </si>
  <si>
    <t>AS FROM 2009 Q1: EACH CITY WEIGHT IN COMPOSITE INDEX IS DETERMINED BY 2007 COST LIVING SURVEY FROM BPS (CENTRAL BUREAU OF STATISTICS)</t>
  </si>
  <si>
    <t>COVER NEW COMMERCIAL PROPERTIES IN GREATER JAKARTA</t>
  </si>
  <si>
    <t>SELLING PRICE OF OFFICE SPACE PER SQUARE METERS</t>
  </si>
  <si>
    <t>BANK INDONESIA, RESIDENTIAL PROPERTY PRICE SURVEY, HTTP://WWW.BI.GO.ID/WEB/EN/PUBLIKASI/SURVEI/SURVEI+HARGA+PROPERTI+RESIDENSIAL/</t>
  </si>
  <si>
    <t>26/07/2010</t>
  </si>
  <si>
    <t>HOUSE PRICES, COMMERCIAL</t>
  </si>
  <si>
    <t>COMMERCIAL PROPERTY PR,OFFICES (GREATER JKT),SALES PRICE,PER SQ.M.,NSA</t>
  </si>
  <si>
    <t>Rupiah</t>
  </si>
  <si>
    <t>Q:IS:3:A:0:0:1:0</t>
  </si>
  <si>
    <t>Iceland</t>
  </si>
  <si>
    <t>new and existing commercial properties in Reykjavik and suburbs commercial properties in Reykjavik and suburbs</t>
  </si>
  <si>
    <t xml:space="preserve">BIS calculation based on Central Bank of Iceland data. The original series is measured from transaction records, i.e. official selling prices registered by Registers Iceland. The price index is based on average real price per square meter and is a weighted average of industrial, retail, office housing and warehouses. </t>
  </si>
  <si>
    <t xml:space="preserve">BIS calculation based on http://www.cb.is/library/Skraarsafn---EN/Economic-Indicators/EI-2016/Data-for-charts/September-2016/EI_Data_for_charts_in_chapter_VI_Asset_markets.xlsx </t>
  </si>
  <si>
    <t>06/02/2017</t>
  </si>
  <si>
    <t>COMMER.PROP.PRICE INDEX GREATER  REYKJAVIK (IN NOMINAL TERM BIS-CALC.)</t>
  </si>
  <si>
    <t>Index, 1995 = 100</t>
  </si>
  <si>
    <t>Q:IS:3:A:0:0:8:0</t>
  </si>
  <si>
    <t>Real price per square meter</t>
  </si>
  <si>
    <t>Measured from transaction records, i.e. official selling prices registered by Registers Iceland. The price index is based on average real price per square meter and is a weighted average of industrial, retail, office housing and warehouses. Commercial property prices are deflated by the credit terms index, which since mid-year 2008 takes the same changes as the consumer prices index.</t>
  </si>
  <si>
    <t xml:space="preserve">http://www.cb.is/library/Skraarsafn---EN/Economic-Indicators/EI-2016/Data-for-charts/September-2016/EI_Data_for_charts_in_chapter_VI_Asset_markets.xlsx </t>
  </si>
  <si>
    <t>COMMERCIAL PROPERTY PRICE INDEX GREATER REYKJAVIK (IN REAL TERM)</t>
  </si>
  <si>
    <t>Q:JP:0:A:0:3:6:0</t>
  </si>
  <si>
    <t>COMMERCIAL PROPERTY PRICE INDEX, ALL PROP., IN THE WHOLE COUNTRY NSA</t>
  </si>
  <si>
    <t>Q:JP:3:M:1:4:1:0</t>
  </si>
  <si>
    <t>Existing</t>
  </si>
  <si>
    <t>Public corporations</t>
  </si>
  <si>
    <t>Biannual figures at the end of March Q1, and September Q3. Reporting delay to the BIS biannually after the publication with about 2 months lag (during the third ten days of May,  and November).</t>
  </si>
  <si>
    <t>COVERS LAND FOR COMMERCIAL IN TOKYO METROPOLITAN WARDS</t>
  </si>
  <si>
    <t>NUMBER OF SURVEYED CITIES MIGHT BE CHANGED FOR THE MERGER OF MUNICIPALITIES; TYPE OF VALUE IS BASED ON MARKET VALUE OF EACH SURVEY SITE AS IF VACANT IS ESTIMATED AND IS EXPRESSED AS A PRICE PER SQUARE METER AS OF THE DATE OF VALUE; THE INDEX IS CALCULATED BY MULTIPLYING THE INDEX OF THE PRECEDING PERIOD BY THE AVERAGE PERCENTAGE CHANGE RATE OF EACH CATEGORY DURING THE LAST HALF A YEAR</t>
  </si>
  <si>
    <t>JAPAN REAL ESTATE INSTITUTE (JREI), HTTP://WWW.REINET.OR.JP &gt; ENGLISH</t>
  </si>
  <si>
    <t>14/12/2018</t>
  </si>
  <si>
    <t>JAPAN REAL ESTATE INSTITUTE (JREI), HTTP://WWW.REINET.OR.JP &gt; ENGLISH &gt; PUBLICATION &gt; URBAN LAND PRICE INDEX &gt; DEFINITIONS &amp; EXPLANATIONS</t>
  </si>
  <si>
    <t>URBAN LAND PRICE INDEX OF TOKYO METROPOLITAN AREA - COMMERCIAL</t>
  </si>
  <si>
    <t>LAND PRICES,COMMERCIAL(TOKYO METROPOLITAN AREA),PER SQ.METER,Q-END NSA</t>
  </si>
  <si>
    <t>Index, 2010 March = 100</t>
  </si>
  <si>
    <t>Q:JP:4:A:0:3:6:0</t>
  </si>
  <si>
    <t>COMMERCIAL PROPERTY PRICE INDEX, ALL PROPERTIES, IN 3 METROP AREA NSA</t>
  </si>
  <si>
    <t>Q:JP:4:M:1:4:1:0</t>
  </si>
  <si>
    <t>COVERS LAND FOR COMMERCIAL IN SIX LARGE CITY AREAS (TOKYO METROPOLITAN WARDS, YOKOHAMA, NAGOYA, KYOTO, OSAKA, AND KOBE)</t>
  </si>
  <si>
    <t>URBAN LAND PRICE INDEX OF SIX LARGE CITY AREAS - COMMERCIAL</t>
  </si>
  <si>
    <t>LAND PRICES, COMMERCIAL (6 LARGE CITY AREAS), PER SQ.METER, Q-END NSA</t>
  </si>
  <si>
    <t>Q:JP:9:M:1:4:1:0</t>
  </si>
  <si>
    <t>COVERS LAND FOR COMMERCIAL IN 223 CITIES (NATIONWIDE)</t>
  </si>
  <si>
    <t>URBAN LAND PRICE INDEX OF NATIONWIDE - COMMERCIAL</t>
  </si>
  <si>
    <t>LAND PRICES, COMMERCIAL (ALL URBAN AREAS), PER SQUARE METER, Q-END NSA</t>
  </si>
  <si>
    <t>Q:PH:2:M:0:2:1:0</t>
  </si>
  <si>
    <t>Philippines</t>
  </si>
  <si>
    <t>LAND IN MAKATI CENTRAL BUSINESS AREA</t>
  </si>
  <si>
    <t>COLLIERS INTERNATIONAL PHILIPPINES: http://www.colliers.com/en-gb/philippines</t>
  </si>
  <si>
    <t>18/12/2013</t>
  </si>
  <si>
    <t>COMMERCIAL LAND VALUES</t>
  </si>
  <si>
    <t>LAND PRICES, COMMERCIAL (MAKATI), PER SQ.METER, Q-END NSA</t>
  </si>
  <si>
    <t>Philippine peso</t>
  </si>
  <si>
    <t>Q:SA:0:C:0:1:6:0</t>
  </si>
  <si>
    <t>Saudi Arabia</t>
  </si>
  <si>
    <t>Gallery, shop, building plot</t>
  </si>
  <si>
    <t>Transaction data collected by the Ministry of Justice. Weights are calculated based on the value of real estate transactions of each sector comprising the index</t>
  </si>
  <si>
    <t>General Authority for Statistics (GASTAT)</t>
  </si>
  <si>
    <t>07/04/2017</t>
  </si>
  <si>
    <t>https://www.stats.gov.sa/en/5263</t>
  </si>
  <si>
    <t>COMMERCIAL PROPERTY PRICE INDEX, RETAIL PROPERTIES, NSA</t>
  </si>
  <si>
    <t>Index, 2014 = 100</t>
  </si>
  <si>
    <t>PURE PRICE</t>
  </si>
  <si>
    <t>Q:SA:2:C:0:1:6:0</t>
  </si>
  <si>
    <t>06/04/2017</t>
  </si>
  <si>
    <t>COMMER PROPERTY PRICE INDEX,  RETAIL PROPERTIES IN AR RIYAD, NSA</t>
  </si>
  <si>
    <t>Q:SG:0:B:0:3:1:0</t>
  </si>
  <si>
    <t>Singapore</t>
  </si>
  <si>
    <t>The space used or intended to be as a place of business and for conducting administrative work such as agency, banking, legal, architectural, engineering and other professional services. Commercial schools are excluded.</t>
  </si>
  <si>
    <t xml:space="preserve"> http://www.ura.gov.sg/uol/media-room/news/2013/jul/pr13-47.aspx or http://www.ura.gov.sg/uol/media-room.aspx</t>
  </si>
  <si>
    <t>15/10/2013</t>
  </si>
  <si>
    <t>https://spring.ura.gov.sg/lad/ore/login/glossary.cfm?no=1</t>
  </si>
  <si>
    <t>Office</t>
  </si>
  <si>
    <t>COMMERCIAL PROP. PRICES, OFFICE BUILDINGS, Q-ALL</t>
  </si>
  <si>
    <t>Index, 1998 Q4 = 100</t>
  </si>
  <si>
    <t>Q:SG:0:C:0:3:1:0</t>
  </si>
  <si>
    <t>The space used or intended to be used for any trade where the primary purpose is the sale of goods by retail, for example, provision shop, take-away food shop, departmental store. Space used for the provision of services, such as tailoring, barber/beauty salon, photographic and medical services are also included.</t>
  </si>
  <si>
    <t>Shop</t>
  </si>
  <si>
    <t>COMMERCIAL PROP. PRICES, RETAIL BUILDINGS, Q-ALL</t>
  </si>
  <si>
    <t>Q:SG:0:G:0:3:1:0</t>
  </si>
  <si>
    <t>This refers to factory space and warehouse space. Factory Space - refers to the space used or intended to be used for industrial purposes, comprising buildings or part of the buildings used for the manufacturing, altering, repairing, ornamenting, finishing, cleaning, washing, packing, canning, breaking-up or demolition of any article or its parts and the processing and treatment of minerals. Factory buildings are further classified into multiple-user factory, single-user factory and Business Park. Warehouse Space - covered space used or intended to be used predominantly as storage area for raw materials, semi-finished or finished goods. The statistics exclude space in shophouses used for storage.</t>
  </si>
  <si>
    <t>04/07/2016</t>
  </si>
  <si>
    <t>All Industrial</t>
  </si>
  <si>
    <t>INDUSTRIAL PROP.PR, ALL INDUSTR.PROP.&amp;WAREHOUSES,,Q-ALL NSA</t>
  </si>
  <si>
    <t>Index, 2014 Q4 = 100</t>
  </si>
  <si>
    <t>Q:US:0:A:0:2:6:0</t>
  </si>
  <si>
    <t>United States</t>
  </si>
  <si>
    <t>All commercial properties</t>
  </si>
  <si>
    <t>Starting in 1996q1, the level index comes from the Costar Commercial Repeat Sales Index. A single, repeat-sales regression equation is used to estimate an index for all commercial properties; therefore, no weights are applied. Series has no flows; data for the most recent ten years show no significant seasonality. Prior to 1996q1, the level index is a weighted-average of three appraisal-based commercial property price per square foot series, office property, retail property, and warehouse/industrial property, from NREI . The weights applied to the NREI were calculated using annual data from Current-Cost Net Stock of Private Fixed Assets, Equipment and Software, and Structures, by Type; Structures; Nonresidential structures; line 40, Office, including medical buildings; line 41, Commercial; and line 43, Manufacturing. The weights are not revised. The sum of the weighted indexes is the commercial property price index. (rebased by the BIS)</t>
  </si>
  <si>
    <t>http://www.federalreserve.gov/apps/fof/SeriesAnalyzer.aspx?s=FL075035503&amp;t=&amp;bc=:FI075035503&amp;suf=Q</t>
  </si>
  <si>
    <t>14/09/2016</t>
  </si>
  <si>
    <t>COMMERCIAL PROPERTY PRICES, ALL PROPERTIES, Q-ALL NSA</t>
  </si>
  <si>
    <t>Q:XM:0:A:0:0:0:0</t>
  </si>
  <si>
    <t>Euro area</t>
  </si>
  <si>
    <t>Per dwelling</t>
  </si>
  <si>
    <t>Euro area 19 (fixed composition); Transaction value; Hybrid/Transaction linked; All property types; ECB; Neither seasonally nor working day adjusted; Index;</t>
  </si>
  <si>
    <t>http://sdw.ecb.europa.eu/quickview.do?SERIES_KEY=348.CPP.Q.I7.N.TH.TVAL.TP.3.INX</t>
  </si>
  <si>
    <t>19/01/2017</t>
  </si>
  <si>
    <t xml:space="preserve">	Commercial property price indicator</t>
  </si>
  <si>
    <t>Index, 2011 = 100</t>
  </si>
  <si>
    <t>Period</t>
  </si>
  <si>
    <t/>
  </si>
  <si>
    <t>Index, 2016 Jan = 100 (Units)</t>
  </si>
  <si>
    <t>Index, 1999 = 100 (Units)</t>
  </si>
  <si>
    <t>Index, 2016 Nov = 100 (Units)</t>
  </si>
  <si>
    <t>Index, 2000 Q1 = 100 (Units)</t>
  </si>
  <si>
    <t>Index, 2005 Q1 = 100 (Units)</t>
  </si>
  <si>
    <t>Index, 2010 = 100 (Units)</t>
  </si>
  <si>
    <t>Index, 2006 = 100 (Units)</t>
  </si>
  <si>
    <t>Rupiah (Units)</t>
  </si>
  <si>
    <t>Index, 1995 = 100 (Units)</t>
  </si>
  <si>
    <t>Index, 2010 March = 100 (Units)</t>
  </si>
  <si>
    <t>Philippine peso (Units)</t>
  </si>
  <si>
    <t>Index, 2014 = 100 (Units)</t>
  </si>
  <si>
    <t>Index, 1998 Q4 = 100 (Units)</t>
  </si>
  <si>
    <t>Index, 2014 Q4 = 100 (Units)</t>
  </si>
  <si>
    <t>Index, 2011 = 100 (Units)</t>
  </si>
  <si>
    <t>Index, 2004 = 100 (Units)</t>
  </si>
  <si>
    <t>Index, 2015  = 100 (Units)</t>
  </si>
  <si>
    <t>BANK FOR INTERNATIONAL SETTLEMENTS</t>
  </si>
  <si>
    <t>Commercial Property Price Statistics</t>
  </si>
  <si>
    <t>A) Quick presentation</t>
  </si>
  <si>
    <t>The property price statistics bring together data from a variety of national sources.</t>
  </si>
  <si>
    <t>The BIS, with the assistance of its member central banks, has obtained approval of these sources to disseminate the statistics as long as the national sources are clearly indicated.</t>
  </si>
  <si>
    <r>
      <t>The sources and any relevant disclaimers are listed separately (</t>
    </r>
    <r>
      <rPr>
        <u/>
        <sz val="10"/>
        <color indexed="12"/>
        <rFont val="Arial"/>
        <family val="2"/>
      </rPr>
      <t>sources of data</t>
    </r>
    <r>
      <rPr>
        <sz val="10"/>
        <rFont val="Arial"/>
        <family val="2"/>
      </rPr>
      <t>).</t>
    </r>
  </si>
  <si>
    <t>Copyright in these data must be honoured.</t>
  </si>
  <si>
    <r>
      <t xml:space="preserve">For more details, please visit the </t>
    </r>
    <r>
      <rPr>
        <u/>
        <sz val="10"/>
        <color indexed="12"/>
        <rFont val="Arial"/>
        <family val="2"/>
      </rPr>
      <t>Property Price Statistics</t>
    </r>
    <r>
      <rPr>
        <sz val="10"/>
        <rFont val="Arial"/>
        <family val="2"/>
      </rPr>
      <t>.</t>
    </r>
  </si>
  <si>
    <t>B) Content and tips to retrieve series</t>
  </si>
  <si>
    <t>The property price time series are grouped together according to frequency in four spreadsheets:</t>
  </si>
  <si>
    <t>Monthly Series</t>
  </si>
  <si>
    <t>Quarterly Series</t>
  </si>
  <si>
    <t>Half-Yearly Series</t>
  </si>
  <si>
    <t>Annual Series</t>
  </si>
  <si>
    <t>To find time series:</t>
  </si>
  <si>
    <r>
      <t>1)</t>
    </r>
    <r>
      <rPr>
        <sz val="10"/>
        <rFont val="Arial"/>
        <family val="2"/>
      </rPr>
      <t xml:space="preserve"> In the spreadsheet " Summary Documentation", select items in one or several of the following dimensions </t>
    </r>
    <r>
      <rPr>
        <i/>
        <sz val="10"/>
        <rFont val="Arial"/>
        <family val="2"/>
      </rPr>
      <t xml:space="preserve">(columns C to J) </t>
    </r>
    <r>
      <rPr>
        <sz val="10"/>
        <rFont val="Arial"/>
        <family val="2"/>
      </rPr>
      <t xml:space="preserve">and check whether the series titles meet your needs </t>
    </r>
    <r>
      <rPr>
        <i/>
        <sz val="10"/>
        <rFont val="Arial"/>
        <family val="2"/>
      </rPr>
      <t>(column V)</t>
    </r>
    <r>
      <rPr>
        <sz val="10"/>
        <rFont val="Arial"/>
        <family val="2"/>
      </rPr>
      <t>:</t>
    </r>
  </si>
  <si>
    <r>
      <t>2)</t>
    </r>
    <r>
      <rPr>
        <sz val="10"/>
        <rFont val="Arial"/>
        <family val="2"/>
      </rPr>
      <t xml:space="preserve"> Among the obtained series, click on a code </t>
    </r>
    <r>
      <rPr>
        <i/>
        <sz val="10"/>
        <rFont val="Arial"/>
        <family val="2"/>
      </rPr>
      <t>(column B)</t>
    </r>
    <r>
      <rPr>
        <sz val="10"/>
        <rFont val="Arial"/>
        <family val="2"/>
      </rPr>
      <t xml:space="preserve"> you are interested in to get access to the data in the corresponding frequency spreadsheet.</t>
    </r>
  </si>
  <si>
    <r>
      <t>3)</t>
    </r>
    <r>
      <rPr>
        <sz val="10"/>
        <rFont val="Arial"/>
        <family val="2"/>
      </rPr>
      <t xml:space="preserve"> The spreadsheet " Summary Documentation" provides additional metadata information on the series </t>
    </r>
    <r>
      <rPr>
        <i/>
        <sz val="10"/>
        <rFont val="Arial"/>
        <family val="2"/>
      </rPr>
      <t>(columns L to Z)</t>
    </r>
    <r>
      <rPr>
        <sz val="10"/>
        <rFont val="Arial"/>
        <family val="2"/>
      </rPr>
      <t>:</t>
    </r>
  </si>
  <si>
    <r>
      <t xml:space="preserve">For any queries, please contact  </t>
    </r>
    <r>
      <rPr>
        <sz val="10"/>
        <color indexed="12"/>
        <rFont val="Arial"/>
        <family val="2"/>
      </rPr>
      <t>property.prices@bis.org</t>
    </r>
  </si>
  <si>
    <t>Data cut-off date: 17/12/2019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</si>
</sst>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6" x14ac:knownFonts="1">
    <font>
      <sz val="11"/>
      <color indexed="8"/>
      <name val="Calibri"/>
      <family val="2"/>
      <scheme val="minor"/>
    </font>
    <font>
      <b/>
      <sz val="11"/>
      <name val="Arial"/>
      <family val="2"/>
    </font>
    <font>
      <sz val="11"/>
      <name val="Arial"/>
      <family val="2"/>
    </font>
    <font>
      <u/>
      <sz val="11"/>
      <color indexed="12"/>
      <name val="Arial"/>
      <family val="2"/>
    </font>
    <font>
      <b/>
      <sz val="11"/>
      <name val="Arial"/>
      <family val="2"/>
    </font>
    <font>
      <sz val="11"/>
      <name val="Arial"/>
      <family val="2"/>
    </font>
    <font>
      <u/>
      <sz val="11"/>
      <color indexed="12"/>
      <name val="Arial"/>
      <family val="2"/>
    </font>
    <font>
      <sz val="9"/>
      <name val="Arial"/>
      <family val="2"/>
    </font>
    <font>
      <sz val="10"/>
      <name val="Arial"/>
      <family val="2"/>
    </font>
    <font>
      <sz val="13"/>
      <name val="Arial"/>
      <family val="2"/>
    </font>
    <font>
      <b/>
      <sz val="16"/>
      <name val="Arial"/>
      <family val="2"/>
    </font>
    <font>
      <b/>
      <sz val="10"/>
      <name val="Arial"/>
      <family val="2"/>
    </font>
    <font>
      <u/>
      <sz val="10"/>
      <color indexed="12"/>
      <name val="Arial"/>
      <family val="2"/>
    </font>
    <font>
      <u/>
      <sz val="10"/>
      <name val="Arial"/>
      <family val="2"/>
    </font>
    <font>
      <i/>
      <sz val="10"/>
      <name val="Arial"/>
      <family val="2"/>
    </font>
    <font>
      <sz val="10"/>
      <color indexed="12"/>
      <name val="Arial"/>
      <family val="2"/>
    </font>
  </fonts>
  <fills count="2">
    <fill>
      <patternFill patternType="none"/>
    </fill>
    <fill>
      <patternFill patternType="gray125"/>
    </fill>
  </fills>
  <borders count="1">
    <border>
      <left/>
      <right/>
      <top/>
      <bottom/>
      <diagonal/>
    </border>
  </borders>
  <cellStyleXfs count="3">
    <xf numFmtId="0" fontId="0" fillId="0" borderId="0"/>
    <xf numFmtId="0" fontId="8" fillId="0" borderId="0"/>
    <xf numFmtId="0" fontId="12" fillId="0" borderId="0" applyNumberFormat="0" applyFill="0" applyBorder="0" applyAlignment="0" applyProtection="0">
      <alignment vertical="top"/>
      <protection locked="0"/>
    </xf>
  </cellStyleXfs>
  <cellXfs count="23">
    <xf numFmtId="0" fontId="0" fillId="0" borderId="0" xfId="0"/>
    <xf numFmtId="0" fontId="1" fillId="0" borderId="0" xfId="0" applyFont="1" applyAlignment="1">
      <alignment horizontal="left"/>
    </xf>
    <xf numFmtId="0" fontId="2" fillId="0" borderId="0" xfId="0" applyFont="1"/>
    <xf numFmtId="0" fontId="3"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xf numFmtId="164" fontId="5" fillId="0" borderId="0" xfId="0" applyNumberFormat="1" applyFont="1" applyAlignment="1">
      <alignment horizontal="left"/>
    </xf>
    <xf numFmtId="0" fontId="5" fillId="0" borderId="0" xfId="0" applyFont="1"/>
    <xf numFmtId="0" fontId="6" fillId="0" borderId="0" xfId="0" applyFont="1" applyAlignment="1">
      <alignment horizontal="center" vertical="center"/>
    </xf>
    <xf numFmtId="0" fontId="7" fillId="0" borderId="0" xfId="0" applyFont="1" applyAlignment="1">
      <alignment horizontal="center" vertical="top" wrapText="1"/>
    </xf>
    <xf numFmtId="0" fontId="9" fillId="0" borderId="0" xfId="1" applyFont="1" applyAlignment="1">
      <alignment horizontal="left" vertical="center" indent="5"/>
    </xf>
    <xf numFmtId="0" fontId="8" fillId="0" borderId="0" xfId="1"/>
    <xf numFmtId="0" fontId="10" fillId="0" borderId="0" xfId="1" applyFont="1" applyAlignment="1">
      <alignment horizontal="center"/>
    </xf>
    <xf numFmtId="0" fontId="11" fillId="0" borderId="0" xfId="1" applyFont="1"/>
    <xf numFmtId="0" fontId="8" fillId="0" borderId="0" xfId="2" applyFont="1" applyAlignment="1" applyProtection="1"/>
    <xf numFmtId="0" fontId="8" fillId="0" borderId="0" xfId="1" applyAlignment="1">
      <alignment horizontal="left" indent="1"/>
    </xf>
    <xf numFmtId="0" fontId="13" fillId="0" borderId="0" xfId="1" applyFont="1"/>
    <xf numFmtId="0" fontId="1" fillId="0" borderId="0" xfId="1" applyFont="1"/>
    <xf numFmtId="0" fontId="8" fillId="0" borderId="0" xfId="1" applyAlignment="1">
      <alignment horizontal="left" indent="2"/>
    </xf>
    <xf numFmtId="0" fontId="8" fillId="0" borderId="0" xfId="1" applyFont="1" applyAlignment="1">
      <alignment horizontal="left" indent="2"/>
    </xf>
    <xf numFmtId="0" fontId="8" fillId="0" borderId="0" xfId="2" applyFont="1" applyAlignment="1" applyProtection="1">
      <alignment horizontal="left"/>
    </xf>
    <xf numFmtId="0" fontId="8" fillId="0" borderId="0" xfId="1" applyFont="1"/>
  </cellXfs>
  <cellStyles count="3">
    <cellStyle name="Hyperlink 2" xfId="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9525</xdr:rowOff>
    </xdr:from>
    <xdr:ext cx="514350" cy="333375"/>
    <xdr:pic>
      <xdr:nvPicPr>
        <xdr:cNvPr id="2" name="Picture 1" descr="bis_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5143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0</xdr:colOff>
      <xdr:row>0</xdr:row>
      <xdr:rowOff>9525</xdr:rowOff>
    </xdr:from>
    <xdr:ext cx="514350" cy="333375"/>
    <xdr:pic>
      <xdr:nvPicPr>
        <xdr:cNvPr id="3" name="Picture 1" descr="bis_log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
          <a:ext cx="514350"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bis.org/statistics/pp.htm" TargetMode="External"/><Relationship Id="rId2" Type="http://schemas.openxmlformats.org/officeDocument/2006/relationships/hyperlink" Target="http://www.bis.org/statistics/pp/disclaimer.htm" TargetMode="External"/><Relationship Id="rId1" Type="http://schemas.openxmlformats.org/officeDocument/2006/relationships/hyperlink" Target="mailto:property.prices@bis.org"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34"/>
  <sheetViews>
    <sheetView tabSelected="1" workbookViewId="0">
      <pane ySplit="2" topLeftCell="A9" activePane="bottomLeft" state="frozen"/>
      <selection pane="bottomLeft" activeCell="A34" sqref="A34"/>
    </sheetView>
  </sheetViews>
  <sheetFormatPr defaultRowHeight="12.75" x14ac:dyDescent="0.2"/>
  <cols>
    <col min="1" max="1" width="155.7109375" style="12" customWidth="1"/>
    <col min="2" max="19" width="9.140625" style="12"/>
    <col min="20" max="20" width="18.7109375" style="12" customWidth="1"/>
    <col min="21" max="21" width="29.7109375" style="12" customWidth="1"/>
    <col min="22" max="16384" width="9.140625" style="12"/>
  </cols>
  <sheetData>
    <row r="1" spans="1:1" ht="27.75" customHeight="1" x14ac:dyDescent="0.2">
      <c r="A1" s="11" t="s">
        <v>334</v>
      </c>
    </row>
    <row r="2" spans="1:1" ht="20.25" x14ac:dyDescent="0.3">
      <c r="A2" s="13" t="s">
        <v>335</v>
      </c>
    </row>
    <row r="4" spans="1:1" x14ac:dyDescent="0.2">
      <c r="A4" s="14" t="s">
        <v>336</v>
      </c>
    </row>
    <row r="5" spans="1:1" x14ac:dyDescent="0.2">
      <c r="A5" s="12" t="s">
        <v>337</v>
      </c>
    </row>
    <row r="6" spans="1:1" x14ac:dyDescent="0.2">
      <c r="A6" s="12" t="s">
        <v>338</v>
      </c>
    </row>
    <row r="7" spans="1:1" x14ac:dyDescent="0.2">
      <c r="A7" s="15" t="s">
        <v>339</v>
      </c>
    </row>
    <row r="8" spans="1:1" x14ac:dyDescent="0.2">
      <c r="A8" s="12" t="s">
        <v>340</v>
      </c>
    </row>
    <row r="10" spans="1:1" x14ac:dyDescent="0.2">
      <c r="A10" s="15" t="s">
        <v>341</v>
      </c>
    </row>
    <row r="12" spans="1:1" x14ac:dyDescent="0.2">
      <c r="A12" s="14" t="s">
        <v>342</v>
      </c>
    </row>
    <row r="13" spans="1:1" x14ac:dyDescent="0.2">
      <c r="A13" s="12" t="s">
        <v>343</v>
      </c>
    </row>
    <row r="14" spans="1:1" x14ac:dyDescent="0.2">
      <c r="A14" s="16" t="s">
        <v>344</v>
      </c>
    </row>
    <row r="15" spans="1:1" x14ac:dyDescent="0.2">
      <c r="A15" s="16" t="s">
        <v>345</v>
      </c>
    </row>
    <row r="16" spans="1:1" x14ac:dyDescent="0.2">
      <c r="A16" s="16" t="s">
        <v>346</v>
      </c>
    </row>
    <row r="17" spans="1:1" ht="12.75" customHeight="1" x14ac:dyDescent="0.2">
      <c r="A17" s="16" t="s">
        <v>347</v>
      </c>
    </row>
    <row r="19" spans="1:1" x14ac:dyDescent="0.2">
      <c r="A19" s="17" t="s">
        <v>348</v>
      </c>
    </row>
    <row r="20" spans="1:1" ht="15" x14ac:dyDescent="0.25">
      <c r="A20" s="18" t="s">
        <v>349</v>
      </c>
    </row>
    <row r="21" spans="1:1" x14ac:dyDescent="0.2">
      <c r="A21" s="19" t="s">
        <v>2</v>
      </c>
    </row>
    <row r="22" spans="1:1" x14ac:dyDescent="0.2">
      <c r="A22" s="19" t="s">
        <v>3</v>
      </c>
    </row>
    <row r="23" spans="1:1" x14ac:dyDescent="0.2">
      <c r="A23" s="19" t="s">
        <v>4</v>
      </c>
    </row>
    <row r="24" spans="1:1" x14ac:dyDescent="0.2">
      <c r="A24" s="19" t="s">
        <v>5</v>
      </c>
    </row>
    <row r="25" spans="1:1" x14ac:dyDescent="0.2">
      <c r="A25" s="19" t="s">
        <v>6</v>
      </c>
    </row>
    <row r="26" spans="1:1" x14ac:dyDescent="0.2">
      <c r="A26" s="19" t="s">
        <v>7</v>
      </c>
    </row>
    <row r="27" spans="1:1" x14ac:dyDescent="0.2">
      <c r="A27" s="19" t="s">
        <v>8</v>
      </c>
    </row>
    <row r="28" spans="1:1" x14ac:dyDescent="0.2">
      <c r="A28" s="20" t="s">
        <v>9</v>
      </c>
    </row>
    <row r="29" spans="1:1" ht="15" x14ac:dyDescent="0.25">
      <c r="A29" s="18" t="s">
        <v>350</v>
      </c>
    </row>
    <row r="30" spans="1:1" ht="15" x14ac:dyDescent="0.25">
      <c r="A30" s="18" t="s">
        <v>351</v>
      </c>
    </row>
    <row r="32" spans="1:1" x14ac:dyDescent="0.2">
      <c r="A32" s="21" t="s">
        <v>352</v>
      </c>
    </row>
    <row r="34" spans="1:1" x14ac:dyDescent="0.2">
      <c r="A34" s="22" t="s">
        <v>353</v>
      </c>
    </row>
  </sheetData>
  <hyperlinks>
    <hyperlink ref="A32" r:id="rId1"/>
    <hyperlink ref="A7" r:id="rId2"/>
    <hyperlink ref="A10" r:id="rId3" display="For more details, please visit the Property Price Statistics"/>
  </hyperlinks>
  <pageMargins left="0.35433070866141736" right="0.35433070866141736" top="0.59055118110236227" bottom="0.59055118110236227" header="0.31496062992125984" footer="0.31496062992125984"/>
  <pageSetup paperSize="9" orientation="landscape" r:id="rId4"/>
  <headerFooter alignWithMargins="0"/>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workbookViewId="0">
      <pane xSplit="2" ySplit="1" topLeftCell="C2" activePane="bottomRight" state="frozen"/>
      <selection pane="topRight"/>
      <selection pane="bottomLeft"/>
      <selection pane="bottomRight"/>
    </sheetView>
  </sheetViews>
  <sheetFormatPr defaultRowHeight="15" x14ac:dyDescent="0.25"/>
  <cols>
    <col min="1" max="1" width="11.85546875" bestFit="1" customWidth="1"/>
    <col min="2" max="2" width="20.140625" bestFit="1" customWidth="1"/>
    <col min="3" max="3" width="14.42578125" bestFit="1" customWidth="1"/>
    <col min="4" max="4" width="18.42578125" bestFit="1" customWidth="1"/>
    <col min="5" max="5" width="28" bestFit="1" customWidth="1"/>
    <col min="6" max="6" width="43.5703125" bestFit="1" customWidth="1"/>
    <col min="7" max="7" width="25.5703125" bestFit="1" customWidth="1"/>
    <col min="8" max="8" width="29.140625" bestFit="1" customWidth="1"/>
    <col min="9" max="9" width="32.140625" bestFit="1" customWidth="1"/>
    <col min="10" max="10" width="28.42578125" bestFit="1" customWidth="1"/>
    <col min="11" max="11" width="15.42578125" bestFit="1" customWidth="1"/>
    <col min="12" max="12" width="172" bestFit="1" customWidth="1"/>
    <col min="13" max="13" width="25.5703125" bestFit="1" customWidth="1"/>
    <col min="14" max="14" width="217.7109375" bestFit="1" customWidth="1"/>
    <col min="15" max="16" width="255" bestFit="1" customWidth="1"/>
    <col min="17" max="17" width="34" bestFit="1" customWidth="1"/>
    <col min="18" max="18" width="255" bestFit="1" customWidth="1"/>
    <col min="19" max="19" width="26.7109375" bestFit="1" customWidth="1"/>
    <col min="20" max="20" width="255" bestFit="1" customWidth="1"/>
    <col min="21" max="21" width="182.85546875" bestFit="1" customWidth="1"/>
    <col min="22" max="22" width="95.5703125" bestFit="1" customWidth="1"/>
    <col min="23" max="23" width="43.5703125" bestFit="1" customWidth="1"/>
    <col min="24" max="24" width="19.42578125" bestFit="1" customWidth="1"/>
    <col min="25" max="25" width="29.28515625" bestFit="1" customWidth="1"/>
    <col min="26" max="26" width="50.42578125" bestFit="1" customWidth="1"/>
  </cols>
  <sheetData>
    <row r="1" spans="1:26"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c r="T1" s="1" t="s">
        <v>19</v>
      </c>
      <c r="U1" s="1" t="s">
        <v>20</v>
      </c>
      <c r="V1" s="1" t="s">
        <v>21</v>
      </c>
      <c r="W1" s="1" t="s">
        <v>22</v>
      </c>
      <c r="X1" s="1" t="s">
        <v>23</v>
      </c>
      <c r="Y1" s="1" t="s">
        <v>24</v>
      </c>
      <c r="Z1" s="1" t="s">
        <v>25</v>
      </c>
    </row>
    <row r="2" spans="1:26" x14ac:dyDescent="0.25">
      <c r="A2" s="2" t="s">
        <v>26</v>
      </c>
      <c r="B2" s="3" t="str">
        <f ca="1">HYPERLINK("#"&amp;CELL("address",'Annual Series'!B4),"A:DE:4:B:0:2:6:0")</f>
        <v>A:DE:4:B:0:2:6:0</v>
      </c>
      <c r="C2" s="2" t="s">
        <v>28</v>
      </c>
      <c r="D2" s="2" t="s">
        <v>29</v>
      </c>
      <c r="E2" s="2" t="s">
        <v>30</v>
      </c>
      <c r="F2" s="2" t="s">
        <v>31</v>
      </c>
      <c r="G2" s="2" t="s">
        <v>32</v>
      </c>
      <c r="H2" s="2" t="s">
        <v>33</v>
      </c>
      <c r="I2" s="2" t="s">
        <v>34</v>
      </c>
      <c r="J2" s="2" t="s">
        <v>35</v>
      </c>
      <c r="K2" s="2" t="s">
        <v>36</v>
      </c>
      <c r="L2" s="2" t="s">
        <v>37</v>
      </c>
      <c r="M2" s="2" t="s">
        <v>37</v>
      </c>
      <c r="N2" s="2" t="s">
        <v>38</v>
      </c>
      <c r="O2" s="2" t="s">
        <v>39</v>
      </c>
      <c r="P2" s="2" t="s">
        <v>40</v>
      </c>
      <c r="Q2" s="2" t="s">
        <v>37</v>
      </c>
      <c r="R2" s="2" t="s">
        <v>41</v>
      </c>
      <c r="S2" s="2" t="s">
        <v>42</v>
      </c>
      <c r="T2" s="2" t="s">
        <v>43</v>
      </c>
      <c r="U2" s="2" t="s">
        <v>44</v>
      </c>
      <c r="V2" s="2" t="s">
        <v>45</v>
      </c>
      <c r="W2" s="2" t="s">
        <v>46</v>
      </c>
      <c r="X2" s="2" t="s">
        <v>47</v>
      </c>
      <c r="Y2" s="2" t="s">
        <v>48</v>
      </c>
      <c r="Z2" s="2" t="s">
        <v>37</v>
      </c>
    </row>
    <row r="3" spans="1:26" x14ac:dyDescent="0.25">
      <c r="A3" s="2" t="s">
        <v>26</v>
      </c>
      <c r="B3" s="3" t="str">
        <f ca="1">HYPERLINK("#"&amp;CELL("address",'Annual Series'!C4),"A:DE:4:D:0:2:6:0")</f>
        <v>A:DE:4:D:0:2:6:0</v>
      </c>
      <c r="C3" s="2" t="s">
        <v>28</v>
      </c>
      <c r="D3" s="2" t="s">
        <v>29</v>
      </c>
      <c r="E3" s="2" t="s">
        <v>30</v>
      </c>
      <c r="F3" s="2" t="s">
        <v>50</v>
      </c>
      <c r="G3" s="2" t="s">
        <v>32</v>
      </c>
      <c r="H3" s="2" t="s">
        <v>33</v>
      </c>
      <c r="I3" s="2" t="s">
        <v>34</v>
      </c>
      <c r="J3" s="2" t="s">
        <v>35</v>
      </c>
      <c r="K3" s="2" t="s">
        <v>36</v>
      </c>
      <c r="L3" s="2" t="s">
        <v>37</v>
      </c>
      <c r="M3" s="2" t="s">
        <v>37</v>
      </c>
      <c r="N3" s="2" t="s">
        <v>38</v>
      </c>
      <c r="O3" s="2" t="s">
        <v>51</v>
      </c>
      <c r="P3" s="2" t="s">
        <v>40</v>
      </c>
      <c r="Q3" s="2" t="s">
        <v>37</v>
      </c>
      <c r="R3" s="2" t="s">
        <v>41</v>
      </c>
      <c r="S3" s="2" t="s">
        <v>42</v>
      </c>
      <c r="T3" s="2" t="s">
        <v>43</v>
      </c>
      <c r="U3" s="2" t="s">
        <v>52</v>
      </c>
      <c r="V3" s="2" t="s">
        <v>53</v>
      </c>
      <c r="W3" s="2" t="s">
        <v>46</v>
      </c>
      <c r="X3" s="2" t="s">
        <v>47</v>
      </c>
      <c r="Y3" s="2" t="s">
        <v>48</v>
      </c>
      <c r="Z3" s="2" t="s">
        <v>37</v>
      </c>
    </row>
    <row r="4" spans="1:26" x14ac:dyDescent="0.25">
      <c r="A4" s="2" t="s">
        <v>26</v>
      </c>
      <c r="B4" s="3" t="str">
        <f ca="1">HYPERLINK("#"&amp;CELL("address",'Annual Series'!D4),"A:DE:9:D:0:2:6:0")</f>
        <v>A:DE:9:D:0:2:6:0</v>
      </c>
      <c r="C4" s="2" t="s">
        <v>28</v>
      </c>
      <c r="D4" s="2" t="s">
        <v>29</v>
      </c>
      <c r="E4" s="2" t="s">
        <v>55</v>
      </c>
      <c r="F4" s="2" t="s">
        <v>50</v>
      </c>
      <c r="G4" s="2" t="s">
        <v>32</v>
      </c>
      <c r="H4" s="2" t="s">
        <v>33</v>
      </c>
      <c r="I4" s="2" t="s">
        <v>34</v>
      </c>
      <c r="J4" s="2" t="s">
        <v>35</v>
      </c>
      <c r="K4" s="2" t="s">
        <v>36</v>
      </c>
      <c r="L4" s="2" t="s">
        <v>37</v>
      </c>
      <c r="M4" s="2" t="s">
        <v>37</v>
      </c>
      <c r="N4" s="2" t="s">
        <v>38</v>
      </c>
      <c r="O4" s="2" t="s">
        <v>56</v>
      </c>
      <c r="P4" s="2" t="s">
        <v>40</v>
      </c>
      <c r="Q4" s="2" t="s">
        <v>37</v>
      </c>
      <c r="R4" s="2" t="s">
        <v>41</v>
      </c>
      <c r="S4" s="2" t="s">
        <v>42</v>
      </c>
      <c r="T4" s="2" t="s">
        <v>43</v>
      </c>
      <c r="U4" s="2" t="s">
        <v>57</v>
      </c>
      <c r="V4" s="2" t="s">
        <v>58</v>
      </c>
      <c r="W4" s="2" t="s">
        <v>46</v>
      </c>
      <c r="X4" s="2" t="s">
        <v>47</v>
      </c>
      <c r="Y4" s="2" t="s">
        <v>48</v>
      </c>
      <c r="Z4" s="2" t="s">
        <v>37</v>
      </c>
    </row>
    <row r="5" spans="1:26" x14ac:dyDescent="0.25">
      <c r="A5" s="2" t="s">
        <v>26</v>
      </c>
      <c r="B5" s="3" t="str">
        <f ca="1">HYPERLINK("#"&amp;CELL("address",'Annual Series'!E4),"A:JP:2:A:0:3:6:0")</f>
        <v>A:JP:2:A:0:3:6:0</v>
      </c>
      <c r="C5" s="2" t="s">
        <v>28</v>
      </c>
      <c r="D5" s="2" t="s">
        <v>60</v>
      </c>
      <c r="E5" s="2" t="s">
        <v>61</v>
      </c>
      <c r="F5" s="2" t="s">
        <v>62</v>
      </c>
      <c r="G5" s="2" t="s">
        <v>32</v>
      </c>
      <c r="H5" s="2" t="s">
        <v>63</v>
      </c>
      <c r="I5" s="2" t="s">
        <v>34</v>
      </c>
      <c r="J5" s="2" t="s">
        <v>35</v>
      </c>
      <c r="K5" s="2" t="s">
        <v>36</v>
      </c>
      <c r="L5" s="2" t="s">
        <v>37</v>
      </c>
      <c r="M5" s="2" t="s">
        <v>37</v>
      </c>
      <c r="N5" s="2" t="s">
        <v>37</v>
      </c>
      <c r="O5" s="2" t="s">
        <v>64</v>
      </c>
      <c r="P5" s="2" t="s">
        <v>65</v>
      </c>
      <c r="Q5" s="2" t="s">
        <v>37</v>
      </c>
      <c r="R5" s="2" t="s">
        <v>66</v>
      </c>
      <c r="S5" s="2" t="s">
        <v>67</v>
      </c>
      <c r="T5" s="2" t="s">
        <v>68</v>
      </c>
      <c r="U5" s="2" t="s">
        <v>37</v>
      </c>
      <c r="V5" s="2" t="s">
        <v>69</v>
      </c>
      <c r="W5" s="2" t="s">
        <v>37</v>
      </c>
      <c r="X5" s="2" t="s">
        <v>47</v>
      </c>
      <c r="Y5" s="2" t="s">
        <v>48</v>
      </c>
      <c r="Z5" s="2" t="s">
        <v>37</v>
      </c>
    </row>
    <row r="6" spans="1:26" x14ac:dyDescent="0.25">
      <c r="A6" s="2" t="s">
        <v>26</v>
      </c>
      <c r="B6" s="3" t="str">
        <f ca="1">HYPERLINK("#"&amp;CELL("address",'Annual Series'!F4),"A:PL:0:B:0:0:6:0")</f>
        <v>A:PL:0:B:0:0:6:0</v>
      </c>
      <c r="C6" s="2" t="s">
        <v>28</v>
      </c>
      <c r="D6" s="2" t="s">
        <v>71</v>
      </c>
      <c r="E6" s="2" t="s">
        <v>72</v>
      </c>
      <c r="F6" s="2" t="s">
        <v>31</v>
      </c>
      <c r="G6" s="2" t="s">
        <v>32</v>
      </c>
      <c r="H6" s="2" t="s">
        <v>73</v>
      </c>
      <c r="I6" s="2" t="s">
        <v>34</v>
      </c>
      <c r="J6" s="2" t="s">
        <v>35</v>
      </c>
      <c r="K6" s="2" t="s">
        <v>36</v>
      </c>
      <c r="L6" s="2" t="s">
        <v>37</v>
      </c>
      <c r="M6" s="2" t="s">
        <v>37</v>
      </c>
      <c r="N6" s="2" t="s">
        <v>37</v>
      </c>
      <c r="O6" s="2" t="s">
        <v>74</v>
      </c>
      <c r="P6" s="2" t="s">
        <v>75</v>
      </c>
      <c r="Q6" s="2" t="s">
        <v>37</v>
      </c>
      <c r="R6" s="2" t="s">
        <v>37</v>
      </c>
      <c r="S6" s="2" t="s">
        <v>76</v>
      </c>
      <c r="T6" s="2" t="s">
        <v>77</v>
      </c>
      <c r="U6" s="2" t="s">
        <v>37</v>
      </c>
      <c r="V6" s="2" t="s">
        <v>78</v>
      </c>
      <c r="W6" s="2" t="s">
        <v>37</v>
      </c>
      <c r="X6" s="2" t="s">
        <v>47</v>
      </c>
      <c r="Y6" s="2" t="s">
        <v>79</v>
      </c>
      <c r="Z6" s="2" t="s">
        <v>37</v>
      </c>
    </row>
    <row r="7" spans="1:26" x14ac:dyDescent="0.25">
      <c r="A7" s="2" t="s">
        <v>26</v>
      </c>
      <c r="B7" s="3" t="str">
        <f ca="1">HYPERLINK("#"&amp;CELL("address",'Annual Series'!G4),"A:PL:0:C:0:0:6:1")</f>
        <v>A:PL:0:C:0:0:6:1</v>
      </c>
      <c r="C7" s="2" t="s">
        <v>28</v>
      </c>
      <c r="D7" s="2" t="s">
        <v>71</v>
      </c>
      <c r="E7" s="2" t="s">
        <v>72</v>
      </c>
      <c r="F7" s="2" t="s">
        <v>81</v>
      </c>
      <c r="G7" s="2" t="s">
        <v>32</v>
      </c>
      <c r="H7" s="2" t="s">
        <v>73</v>
      </c>
      <c r="I7" s="2" t="s">
        <v>34</v>
      </c>
      <c r="J7" s="2" t="s">
        <v>82</v>
      </c>
      <c r="K7" s="2" t="s">
        <v>36</v>
      </c>
      <c r="L7" s="2" t="s">
        <v>37</v>
      </c>
      <c r="M7" s="2" t="s">
        <v>37</v>
      </c>
      <c r="N7" s="2" t="s">
        <v>37</v>
      </c>
      <c r="O7" s="2" t="s">
        <v>74</v>
      </c>
      <c r="P7" s="2" t="s">
        <v>75</v>
      </c>
      <c r="Q7" s="2" t="s">
        <v>37</v>
      </c>
      <c r="R7" s="2" t="s">
        <v>37</v>
      </c>
      <c r="S7" s="2" t="s">
        <v>76</v>
      </c>
      <c r="T7" s="2" t="s">
        <v>77</v>
      </c>
      <c r="U7" s="2" t="s">
        <v>37</v>
      </c>
      <c r="V7" s="2" t="s">
        <v>83</v>
      </c>
      <c r="W7" s="2" t="s">
        <v>37</v>
      </c>
      <c r="X7" s="2" t="s">
        <v>47</v>
      </c>
      <c r="Y7" s="2" t="s">
        <v>79</v>
      </c>
      <c r="Z7" s="2" t="s">
        <v>37</v>
      </c>
    </row>
    <row r="8" spans="1:26" x14ac:dyDescent="0.25">
      <c r="A8" s="2" t="s">
        <v>26</v>
      </c>
      <c r="B8" s="3" t="str">
        <f ca="1">HYPERLINK("#"&amp;CELL("address",'Annual Series'!H4),"A:PL:2:B:0:0:6:0")</f>
        <v>A:PL:2:B:0:0:6:0</v>
      </c>
      <c r="C8" s="2" t="s">
        <v>28</v>
      </c>
      <c r="D8" s="2" t="s">
        <v>71</v>
      </c>
      <c r="E8" s="2" t="s">
        <v>61</v>
      </c>
      <c r="F8" s="2" t="s">
        <v>31</v>
      </c>
      <c r="G8" s="2" t="s">
        <v>32</v>
      </c>
      <c r="H8" s="2" t="s">
        <v>73</v>
      </c>
      <c r="I8" s="2" t="s">
        <v>34</v>
      </c>
      <c r="J8" s="2" t="s">
        <v>35</v>
      </c>
      <c r="K8" s="2" t="s">
        <v>36</v>
      </c>
      <c r="L8" s="2" t="s">
        <v>37</v>
      </c>
      <c r="M8" s="2" t="s">
        <v>37</v>
      </c>
      <c r="N8" s="2" t="s">
        <v>37</v>
      </c>
      <c r="O8" s="2" t="s">
        <v>85</v>
      </c>
      <c r="P8" s="2" t="s">
        <v>75</v>
      </c>
      <c r="Q8" s="2" t="s">
        <v>37</v>
      </c>
      <c r="R8" s="2" t="s">
        <v>37</v>
      </c>
      <c r="S8" s="2" t="s">
        <v>76</v>
      </c>
      <c r="T8" s="2" t="s">
        <v>77</v>
      </c>
      <c r="U8" s="2" t="s">
        <v>37</v>
      </c>
      <c r="V8" s="2" t="s">
        <v>86</v>
      </c>
      <c r="W8" s="2" t="s">
        <v>37</v>
      </c>
      <c r="X8" s="2" t="s">
        <v>47</v>
      </c>
      <c r="Y8" s="2" t="s">
        <v>79</v>
      </c>
      <c r="Z8" s="2" t="s">
        <v>37</v>
      </c>
    </row>
    <row r="9" spans="1:26" x14ac:dyDescent="0.25">
      <c r="A9" s="2" t="s">
        <v>26</v>
      </c>
      <c r="B9" s="3" t="str">
        <f ca="1">HYPERLINK("#"&amp;CELL("address",'Annual Series'!I4),"A:PT:0:A:0:1:6:0")</f>
        <v>A:PT:0:A:0:1:6:0</v>
      </c>
      <c r="C9" s="2" t="s">
        <v>28</v>
      </c>
      <c r="D9" s="2" t="s">
        <v>88</v>
      </c>
      <c r="E9" s="2" t="s">
        <v>72</v>
      </c>
      <c r="F9" s="2" t="s">
        <v>62</v>
      </c>
      <c r="G9" s="2" t="s">
        <v>32</v>
      </c>
      <c r="H9" s="2" t="s">
        <v>89</v>
      </c>
      <c r="I9" s="2" t="s">
        <v>34</v>
      </c>
      <c r="J9" s="2" t="s">
        <v>35</v>
      </c>
      <c r="K9" s="2" t="s">
        <v>36</v>
      </c>
      <c r="L9" s="2" t="s">
        <v>37</v>
      </c>
      <c r="M9" s="2" t="s">
        <v>37</v>
      </c>
      <c r="N9" s="2" t="s">
        <v>37</v>
      </c>
      <c r="O9" s="2" t="s">
        <v>90</v>
      </c>
      <c r="P9" s="2" t="s">
        <v>91</v>
      </c>
      <c r="Q9" s="2" t="s">
        <v>37</v>
      </c>
      <c r="R9" s="2" t="s">
        <v>92</v>
      </c>
      <c r="S9" s="2" t="s">
        <v>67</v>
      </c>
      <c r="T9" s="2" t="s">
        <v>93</v>
      </c>
      <c r="U9" s="2" t="s">
        <v>37</v>
      </c>
      <c r="V9" s="2" t="s">
        <v>94</v>
      </c>
      <c r="W9" s="2" t="s">
        <v>37</v>
      </c>
      <c r="X9" s="2" t="s">
        <v>47</v>
      </c>
      <c r="Y9" s="2" t="s">
        <v>95</v>
      </c>
      <c r="Z9" s="2" t="s">
        <v>37</v>
      </c>
    </row>
    <row r="10" spans="1:26" x14ac:dyDescent="0.25">
      <c r="A10" s="2" t="s">
        <v>26</v>
      </c>
      <c r="B10" s="3" t="str">
        <f ca="1">HYPERLINK("#"&amp;CELL("address",'Half-yearly Series'!B4),"H:GR:0:B:0:0:6:0")</f>
        <v>H:GR:0:B:0:0:6:0</v>
      </c>
      <c r="C10" s="2" t="s">
        <v>97</v>
      </c>
      <c r="D10" s="2" t="s">
        <v>98</v>
      </c>
      <c r="E10" s="2" t="s">
        <v>72</v>
      </c>
      <c r="F10" s="2" t="s">
        <v>31</v>
      </c>
      <c r="G10" s="2" t="s">
        <v>32</v>
      </c>
      <c r="H10" s="2" t="s">
        <v>73</v>
      </c>
      <c r="I10" s="2" t="s">
        <v>34</v>
      </c>
      <c r="J10" s="2" t="s">
        <v>35</v>
      </c>
      <c r="K10" s="2" t="s">
        <v>36</v>
      </c>
      <c r="L10" s="2" t="s">
        <v>37</v>
      </c>
      <c r="M10" s="2" t="s">
        <v>37</v>
      </c>
      <c r="N10" s="2" t="s">
        <v>37</v>
      </c>
      <c r="O10" s="2" t="s">
        <v>99</v>
      </c>
      <c r="P10" s="2" t="s">
        <v>100</v>
      </c>
      <c r="Q10" s="2" t="s">
        <v>37</v>
      </c>
      <c r="R10" s="2" t="s">
        <v>101</v>
      </c>
      <c r="S10" s="2" t="s">
        <v>102</v>
      </c>
      <c r="T10" s="2" t="s">
        <v>103</v>
      </c>
      <c r="U10" s="2" t="s">
        <v>104</v>
      </c>
      <c r="V10" s="2" t="s">
        <v>105</v>
      </c>
      <c r="W10" s="2" t="s">
        <v>37</v>
      </c>
      <c r="X10" s="2" t="s">
        <v>47</v>
      </c>
      <c r="Y10" s="2" t="s">
        <v>48</v>
      </c>
      <c r="Z10" s="2" t="s">
        <v>37</v>
      </c>
    </row>
    <row r="11" spans="1:26" x14ac:dyDescent="0.25">
      <c r="A11" s="2" t="s">
        <v>26</v>
      </c>
      <c r="B11" s="3" t="str">
        <f ca="1">HYPERLINK("#"&amp;CELL("address",'Half-yearly Series'!C4),"H:GR:0:C:0:0:6:0")</f>
        <v>H:GR:0:C:0:0:6:0</v>
      </c>
      <c r="C11" s="2" t="s">
        <v>97</v>
      </c>
      <c r="D11" s="2" t="s">
        <v>98</v>
      </c>
      <c r="E11" s="2" t="s">
        <v>72</v>
      </c>
      <c r="F11" s="2" t="s">
        <v>81</v>
      </c>
      <c r="G11" s="2" t="s">
        <v>32</v>
      </c>
      <c r="H11" s="2" t="s">
        <v>73</v>
      </c>
      <c r="I11" s="2" t="s">
        <v>34</v>
      </c>
      <c r="J11" s="2" t="s">
        <v>35</v>
      </c>
      <c r="K11" s="2" t="s">
        <v>36</v>
      </c>
      <c r="L11" s="2" t="s">
        <v>37</v>
      </c>
      <c r="M11" s="2" t="s">
        <v>37</v>
      </c>
      <c r="N11" s="2" t="s">
        <v>37</v>
      </c>
      <c r="O11" s="2" t="s">
        <v>99</v>
      </c>
      <c r="P11" s="2" t="s">
        <v>100</v>
      </c>
      <c r="Q11" s="2" t="s">
        <v>37</v>
      </c>
      <c r="R11" s="2" t="s">
        <v>107</v>
      </c>
      <c r="S11" s="2" t="s">
        <v>102</v>
      </c>
      <c r="T11" s="2" t="s">
        <v>103</v>
      </c>
      <c r="U11" s="2" t="s">
        <v>108</v>
      </c>
      <c r="V11" s="2" t="s">
        <v>109</v>
      </c>
      <c r="W11" s="2" t="s">
        <v>37</v>
      </c>
      <c r="X11" s="2" t="s">
        <v>47</v>
      </c>
      <c r="Y11" s="2" t="s">
        <v>48</v>
      </c>
      <c r="Z11" s="2" t="s">
        <v>37</v>
      </c>
    </row>
    <row r="12" spans="1:26" x14ac:dyDescent="0.25">
      <c r="A12" s="2" t="s">
        <v>26</v>
      </c>
      <c r="B12" s="3" t="str">
        <f ca="1">HYPERLINK("#"&amp;CELL("address",'Half-yearly Series'!D4),"H:GR:2:B:0:0:6:0")</f>
        <v>H:GR:2:B:0:0:6:0</v>
      </c>
      <c r="C12" s="2" t="s">
        <v>97</v>
      </c>
      <c r="D12" s="2" t="s">
        <v>98</v>
      </c>
      <c r="E12" s="2" t="s">
        <v>61</v>
      </c>
      <c r="F12" s="2" t="s">
        <v>31</v>
      </c>
      <c r="G12" s="2" t="s">
        <v>32</v>
      </c>
      <c r="H12" s="2" t="s">
        <v>73</v>
      </c>
      <c r="I12" s="2" t="s">
        <v>34</v>
      </c>
      <c r="J12" s="2" t="s">
        <v>35</v>
      </c>
      <c r="K12" s="2" t="s">
        <v>36</v>
      </c>
      <c r="L12" s="2" t="s">
        <v>37</v>
      </c>
      <c r="M12" s="2" t="s">
        <v>37</v>
      </c>
      <c r="N12" s="2" t="s">
        <v>37</v>
      </c>
      <c r="O12" s="2" t="s">
        <v>99</v>
      </c>
      <c r="P12" s="2" t="s">
        <v>100</v>
      </c>
      <c r="Q12" s="2" t="s">
        <v>37</v>
      </c>
      <c r="R12" s="2" t="s">
        <v>101</v>
      </c>
      <c r="S12" s="2" t="s">
        <v>102</v>
      </c>
      <c r="T12" s="2" t="s">
        <v>103</v>
      </c>
      <c r="U12" s="2" t="s">
        <v>111</v>
      </c>
      <c r="V12" s="2" t="s">
        <v>112</v>
      </c>
      <c r="W12" s="2" t="s">
        <v>37</v>
      </c>
      <c r="X12" s="2" t="s">
        <v>47</v>
      </c>
      <c r="Y12" s="2" t="s">
        <v>48</v>
      </c>
      <c r="Z12" s="2" t="s">
        <v>37</v>
      </c>
    </row>
    <row r="13" spans="1:26" x14ac:dyDescent="0.25">
      <c r="A13" s="2" t="s">
        <v>26</v>
      </c>
      <c r="B13" s="3" t="str">
        <f ca="1">HYPERLINK("#"&amp;CELL("address",'Half-yearly Series'!E4),"H:GR:2:C:0:0:6:0")</f>
        <v>H:GR:2:C:0:0:6:0</v>
      </c>
      <c r="C13" s="2" t="s">
        <v>97</v>
      </c>
      <c r="D13" s="2" t="s">
        <v>98</v>
      </c>
      <c r="E13" s="2" t="s">
        <v>61</v>
      </c>
      <c r="F13" s="2" t="s">
        <v>81</v>
      </c>
      <c r="G13" s="2" t="s">
        <v>32</v>
      </c>
      <c r="H13" s="2" t="s">
        <v>73</v>
      </c>
      <c r="I13" s="2" t="s">
        <v>34</v>
      </c>
      <c r="J13" s="2" t="s">
        <v>35</v>
      </c>
      <c r="K13" s="2" t="s">
        <v>36</v>
      </c>
      <c r="L13" s="2" t="s">
        <v>37</v>
      </c>
      <c r="M13" s="2" t="s">
        <v>37</v>
      </c>
      <c r="N13" s="2" t="s">
        <v>37</v>
      </c>
      <c r="O13" s="2" t="s">
        <v>99</v>
      </c>
      <c r="P13" s="2" t="s">
        <v>100</v>
      </c>
      <c r="Q13" s="2" t="s">
        <v>37</v>
      </c>
      <c r="R13" s="2" t="s">
        <v>107</v>
      </c>
      <c r="S13" s="2" t="s">
        <v>102</v>
      </c>
      <c r="T13" s="2" t="s">
        <v>103</v>
      </c>
      <c r="U13" s="2" t="s">
        <v>114</v>
      </c>
      <c r="V13" s="2" t="s">
        <v>115</v>
      </c>
      <c r="W13" s="2" t="s">
        <v>37</v>
      </c>
      <c r="X13" s="2" t="s">
        <v>47</v>
      </c>
      <c r="Y13" s="2" t="s">
        <v>48</v>
      </c>
      <c r="Z13" s="2" t="s">
        <v>37</v>
      </c>
    </row>
    <row r="14" spans="1:26" x14ac:dyDescent="0.25">
      <c r="A14" s="2" t="s">
        <v>26</v>
      </c>
      <c r="B14" s="3" t="str">
        <f ca="1">HYPERLINK("#"&amp;CELL("address",'Monthly Series'!B4),"M:BR:4:D:0:2:1:0")</f>
        <v>M:BR:4:D:0:2:1:0</v>
      </c>
      <c r="C14" s="2" t="s">
        <v>117</v>
      </c>
      <c r="D14" s="2" t="s">
        <v>118</v>
      </c>
      <c r="E14" s="2" t="s">
        <v>30</v>
      </c>
      <c r="F14" s="2" t="s">
        <v>50</v>
      </c>
      <c r="G14" s="2" t="s">
        <v>32</v>
      </c>
      <c r="H14" s="2" t="s">
        <v>33</v>
      </c>
      <c r="I14" s="2" t="s">
        <v>119</v>
      </c>
      <c r="J14" s="2" t="s">
        <v>35</v>
      </c>
      <c r="K14" s="2" t="s">
        <v>36</v>
      </c>
      <c r="L14" s="2" t="s">
        <v>120</v>
      </c>
      <c r="M14" s="2" t="s">
        <v>37</v>
      </c>
      <c r="N14" s="2" t="s">
        <v>37</v>
      </c>
      <c r="O14" s="2" t="s">
        <v>121</v>
      </c>
      <c r="P14" s="2" t="s">
        <v>122</v>
      </c>
      <c r="Q14" s="2" t="s">
        <v>37</v>
      </c>
      <c r="R14" s="2" t="s">
        <v>123</v>
      </c>
      <c r="S14" s="2" t="s">
        <v>124</v>
      </c>
      <c r="T14" s="2" t="s">
        <v>125</v>
      </c>
      <c r="U14" s="2" t="s">
        <v>126</v>
      </c>
      <c r="V14" s="2" t="s">
        <v>127</v>
      </c>
      <c r="W14" s="2" t="s">
        <v>37</v>
      </c>
      <c r="X14" s="2" t="s">
        <v>47</v>
      </c>
      <c r="Y14" s="2" t="s">
        <v>128</v>
      </c>
      <c r="Z14" s="2" t="s">
        <v>129</v>
      </c>
    </row>
    <row r="15" spans="1:26" x14ac:dyDescent="0.25">
      <c r="A15" s="2" t="s">
        <v>26</v>
      </c>
      <c r="B15" s="3" t="str">
        <f ca="1">HYPERLINK("#"&amp;CELL("address",'Monthly Series'!C4),"M:HK:0:B:0:1:1:0")</f>
        <v>M:HK:0:B:0:1:1:0</v>
      </c>
      <c r="C15" s="2" t="s">
        <v>117</v>
      </c>
      <c r="D15" s="2" t="s">
        <v>131</v>
      </c>
      <c r="E15" s="2" t="s">
        <v>72</v>
      </c>
      <c r="F15" s="2" t="s">
        <v>31</v>
      </c>
      <c r="G15" s="2" t="s">
        <v>32</v>
      </c>
      <c r="H15" s="2" t="s">
        <v>89</v>
      </c>
      <c r="I15" s="2" t="s">
        <v>119</v>
      </c>
      <c r="J15" s="2" t="s">
        <v>35</v>
      </c>
      <c r="K15" s="2" t="s">
        <v>36</v>
      </c>
      <c r="L15" s="2" t="s">
        <v>37</v>
      </c>
      <c r="M15" s="2" t="s">
        <v>37</v>
      </c>
      <c r="N15" s="2" t="s">
        <v>38</v>
      </c>
      <c r="O15" s="2" t="s">
        <v>132</v>
      </c>
      <c r="P15" s="2" t="s">
        <v>133</v>
      </c>
      <c r="Q15" s="2" t="s">
        <v>37</v>
      </c>
      <c r="R15" s="2" t="s">
        <v>134</v>
      </c>
      <c r="S15" s="2" t="s">
        <v>135</v>
      </c>
      <c r="T15" s="2" t="s">
        <v>136</v>
      </c>
      <c r="U15" s="2" t="s">
        <v>137</v>
      </c>
      <c r="V15" s="2" t="s">
        <v>138</v>
      </c>
      <c r="W15" s="2" t="s">
        <v>139</v>
      </c>
      <c r="X15" s="2" t="s">
        <v>47</v>
      </c>
      <c r="Y15" s="2" t="s">
        <v>140</v>
      </c>
      <c r="Z15" s="2" t="s">
        <v>141</v>
      </c>
    </row>
    <row r="16" spans="1:26" x14ac:dyDescent="0.25">
      <c r="A16" s="2" t="s">
        <v>26</v>
      </c>
      <c r="B16" s="3" t="str">
        <f ca="1">HYPERLINK("#"&amp;CELL("address",'Monthly Series'!D4),"M:HK:0:C:0:1:1:0")</f>
        <v>M:HK:0:C:0:1:1:0</v>
      </c>
      <c r="C16" s="2" t="s">
        <v>117</v>
      </c>
      <c r="D16" s="2" t="s">
        <v>131</v>
      </c>
      <c r="E16" s="2" t="s">
        <v>72</v>
      </c>
      <c r="F16" s="2" t="s">
        <v>81</v>
      </c>
      <c r="G16" s="2" t="s">
        <v>32</v>
      </c>
      <c r="H16" s="2" t="s">
        <v>89</v>
      </c>
      <c r="I16" s="2" t="s">
        <v>119</v>
      </c>
      <c r="J16" s="2" t="s">
        <v>35</v>
      </c>
      <c r="K16" s="2" t="s">
        <v>36</v>
      </c>
      <c r="L16" s="2" t="s">
        <v>37</v>
      </c>
      <c r="M16" s="2" t="s">
        <v>37</v>
      </c>
      <c r="N16" s="2" t="s">
        <v>38</v>
      </c>
      <c r="O16" s="2" t="s">
        <v>143</v>
      </c>
      <c r="P16" s="2" t="s">
        <v>133</v>
      </c>
      <c r="Q16" s="2" t="s">
        <v>37</v>
      </c>
      <c r="R16" s="2" t="s">
        <v>144</v>
      </c>
      <c r="S16" s="2" t="s">
        <v>135</v>
      </c>
      <c r="T16" s="2" t="s">
        <v>136</v>
      </c>
      <c r="U16" s="2" t="s">
        <v>137</v>
      </c>
      <c r="V16" s="2" t="s">
        <v>145</v>
      </c>
      <c r="W16" s="2" t="s">
        <v>146</v>
      </c>
      <c r="X16" s="2" t="s">
        <v>47</v>
      </c>
      <c r="Y16" s="2" t="s">
        <v>140</v>
      </c>
      <c r="Z16" s="2" t="s">
        <v>141</v>
      </c>
    </row>
    <row r="17" spans="1:26" x14ac:dyDescent="0.25">
      <c r="A17" s="2" t="s">
        <v>26</v>
      </c>
      <c r="B17" s="3" t="str">
        <f ca="1">HYPERLINK("#"&amp;CELL("address",'Monthly Series'!E4),"M:KR:0:M:0:3:1:1")</f>
        <v>M:KR:0:M:0:3:1:1</v>
      </c>
      <c r="C17" s="2" t="s">
        <v>117</v>
      </c>
      <c r="D17" s="2" t="s">
        <v>148</v>
      </c>
      <c r="E17" s="2" t="s">
        <v>72</v>
      </c>
      <c r="F17" s="2" t="s">
        <v>149</v>
      </c>
      <c r="G17" s="2" t="s">
        <v>32</v>
      </c>
      <c r="H17" s="2" t="s">
        <v>63</v>
      </c>
      <c r="I17" s="2" t="s">
        <v>119</v>
      </c>
      <c r="J17" s="2" t="s">
        <v>82</v>
      </c>
      <c r="K17" s="2" t="s">
        <v>36</v>
      </c>
      <c r="L17" s="2" t="s">
        <v>37</v>
      </c>
      <c r="M17" s="2" t="s">
        <v>37</v>
      </c>
      <c r="N17" s="2" t="s">
        <v>37</v>
      </c>
      <c r="O17" s="2" t="s">
        <v>150</v>
      </c>
      <c r="P17" s="2" t="s">
        <v>151</v>
      </c>
      <c r="Q17" s="2" t="s">
        <v>37</v>
      </c>
      <c r="R17" s="2" t="s">
        <v>152</v>
      </c>
      <c r="S17" s="2" t="s">
        <v>153</v>
      </c>
      <c r="T17" s="2" t="s">
        <v>37</v>
      </c>
      <c r="U17" s="2" t="s">
        <v>37</v>
      </c>
      <c r="V17" s="2" t="s">
        <v>154</v>
      </c>
      <c r="W17" s="2" t="s">
        <v>37</v>
      </c>
      <c r="X17" s="2" t="s">
        <v>47</v>
      </c>
      <c r="Y17" s="2" t="s">
        <v>155</v>
      </c>
      <c r="Z17" s="2" t="s">
        <v>37</v>
      </c>
    </row>
    <row r="18" spans="1:26" x14ac:dyDescent="0.25">
      <c r="A18" s="2" t="s">
        <v>26</v>
      </c>
      <c r="B18" s="3" t="str">
        <f ca="1">HYPERLINK("#"&amp;CELL("address",'Quarterly Series'!B4),"Q:BR:0:A:0:2:5:0")</f>
        <v>Q:BR:0:A:0:2:5:0</v>
      </c>
      <c r="C18" s="2" t="s">
        <v>157</v>
      </c>
      <c r="D18" s="2" t="s">
        <v>118</v>
      </c>
      <c r="E18" s="2" t="s">
        <v>72</v>
      </c>
      <c r="F18" s="2" t="s">
        <v>62</v>
      </c>
      <c r="G18" s="2" t="s">
        <v>32</v>
      </c>
      <c r="H18" s="2" t="s">
        <v>33</v>
      </c>
      <c r="I18" s="2" t="s">
        <v>158</v>
      </c>
      <c r="J18" s="2" t="s">
        <v>35</v>
      </c>
      <c r="K18" s="2" t="s">
        <v>36</v>
      </c>
      <c r="L18" s="2" t="s">
        <v>37</v>
      </c>
      <c r="M18" s="2" t="s">
        <v>37</v>
      </c>
      <c r="N18" s="2" t="s">
        <v>37</v>
      </c>
      <c r="O18" s="2" t="s">
        <v>159</v>
      </c>
      <c r="P18" s="2" t="s">
        <v>160</v>
      </c>
      <c r="Q18" s="2" t="s">
        <v>37</v>
      </c>
      <c r="R18" s="2" t="s">
        <v>161</v>
      </c>
      <c r="S18" s="2" t="s">
        <v>162</v>
      </c>
      <c r="T18" s="2" t="s">
        <v>163</v>
      </c>
      <c r="U18" s="2" t="s">
        <v>164</v>
      </c>
      <c r="V18" s="2" t="s">
        <v>165</v>
      </c>
      <c r="W18" s="2" t="s">
        <v>37</v>
      </c>
      <c r="X18" s="2" t="s">
        <v>47</v>
      </c>
      <c r="Y18" s="2" t="s">
        <v>166</v>
      </c>
      <c r="Z18" s="2" t="s">
        <v>166</v>
      </c>
    </row>
    <row r="19" spans="1:26" x14ac:dyDescent="0.25">
      <c r="A19" s="2" t="s">
        <v>26</v>
      </c>
      <c r="B19" s="3" t="str">
        <f ca="1">HYPERLINK("#"&amp;CELL("address",'Quarterly Series'!C4),"Q:CH:0:8:0:2:6:0")</f>
        <v>Q:CH:0:8:0:2:6:0</v>
      </c>
      <c r="C19" s="2" t="s">
        <v>157</v>
      </c>
      <c r="D19" s="2" t="s">
        <v>168</v>
      </c>
      <c r="E19" s="2" t="s">
        <v>72</v>
      </c>
      <c r="F19" s="2" t="s">
        <v>169</v>
      </c>
      <c r="G19" s="2" t="s">
        <v>32</v>
      </c>
      <c r="H19" s="2" t="s">
        <v>33</v>
      </c>
      <c r="I19" s="2" t="s">
        <v>34</v>
      </c>
      <c r="J19" s="2" t="s">
        <v>35</v>
      </c>
      <c r="K19" s="2" t="s">
        <v>36</v>
      </c>
      <c r="L19" s="2" t="s">
        <v>37</v>
      </c>
      <c r="M19" s="2" t="s">
        <v>37</v>
      </c>
      <c r="N19" s="2" t="s">
        <v>38</v>
      </c>
      <c r="O19" s="2" t="s">
        <v>170</v>
      </c>
      <c r="P19" s="2" t="s">
        <v>37</v>
      </c>
      <c r="Q19" s="2" t="s">
        <v>37</v>
      </c>
      <c r="R19" s="2" t="s">
        <v>171</v>
      </c>
      <c r="S19" s="2" t="s">
        <v>172</v>
      </c>
      <c r="T19" s="2" t="s">
        <v>37</v>
      </c>
      <c r="U19" s="2" t="s">
        <v>37</v>
      </c>
      <c r="V19" s="2" t="s">
        <v>173</v>
      </c>
      <c r="W19" s="2" t="s">
        <v>37</v>
      </c>
      <c r="X19" s="2" t="s">
        <v>47</v>
      </c>
      <c r="Y19" s="2" t="s">
        <v>174</v>
      </c>
      <c r="Z19" s="2" t="s">
        <v>37</v>
      </c>
    </row>
    <row r="20" spans="1:26" x14ac:dyDescent="0.25">
      <c r="A20" s="2" t="s">
        <v>26</v>
      </c>
      <c r="B20" s="3" t="str">
        <f ca="1">HYPERLINK("#"&amp;CELL("address",'Quarterly Series'!D4),"Q:DE:0:B:0:2:6:0")</f>
        <v>Q:DE:0:B:0:2:6:0</v>
      </c>
      <c r="C20" s="2" t="s">
        <v>157</v>
      </c>
      <c r="D20" s="2" t="s">
        <v>29</v>
      </c>
      <c r="E20" s="2" t="s">
        <v>72</v>
      </c>
      <c r="F20" s="2" t="s">
        <v>31</v>
      </c>
      <c r="G20" s="2" t="s">
        <v>32</v>
      </c>
      <c r="H20" s="2" t="s">
        <v>33</v>
      </c>
      <c r="I20" s="2" t="s">
        <v>34</v>
      </c>
      <c r="J20" s="2" t="s">
        <v>35</v>
      </c>
      <c r="K20" s="2" t="s">
        <v>36</v>
      </c>
      <c r="L20" s="2" t="s">
        <v>37</v>
      </c>
      <c r="M20" s="2" t="s">
        <v>37</v>
      </c>
      <c r="N20" s="2" t="s">
        <v>38</v>
      </c>
      <c r="O20" s="2" t="s">
        <v>176</v>
      </c>
      <c r="P20" s="2" t="s">
        <v>177</v>
      </c>
      <c r="Q20" s="2" t="s">
        <v>37</v>
      </c>
      <c r="R20" s="2" t="s">
        <v>178</v>
      </c>
      <c r="S20" s="2" t="s">
        <v>67</v>
      </c>
      <c r="T20" s="2" t="s">
        <v>179</v>
      </c>
      <c r="U20" s="2" t="s">
        <v>180</v>
      </c>
      <c r="V20" s="2" t="s">
        <v>181</v>
      </c>
      <c r="W20" s="2" t="s">
        <v>37</v>
      </c>
      <c r="X20" s="2" t="s">
        <v>47</v>
      </c>
      <c r="Y20" s="2" t="s">
        <v>48</v>
      </c>
      <c r="Z20" s="2" t="s">
        <v>37</v>
      </c>
    </row>
    <row r="21" spans="1:26" x14ac:dyDescent="0.25">
      <c r="A21" s="2" t="s">
        <v>26</v>
      </c>
      <c r="B21" s="3" t="str">
        <f ca="1">HYPERLINK("#"&amp;CELL("address",'Quarterly Series'!E4),"Q:DE:0:C:0:2:6:0")</f>
        <v>Q:DE:0:C:0:2:6:0</v>
      </c>
      <c r="C21" s="2" t="s">
        <v>157</v>
      </c>
      <c r="D21" s="2" t="s">
        <v>29</v>
      </c>
      <c r="E21" s="2" t="s">
        <v>72</v>
      </c>
      <c r="F21" s="2" t="s">
        <v>81</v>
      </c>
      <c r="G21" s="2" t="s">
        <v>32</v>
      </c>
      <c r="H21" s="2" t="s">
        <v>33</v>
      </c>
      <c r="I21" s="2" t="s">
        <v>34</v>
      </c>
      <c r="J21" s="2" t="s">
        <v>35</v>
      </c>
      <c r="K21" s="2" t="s">
        <v>36</v>
      </c>
      <c r="L21" s="2" t="s">
        <v>37</v>
      </c>
      <c r="M21" s="2" t="s">
        <v>37</v>
      </c>
      <c r="N21" s="2" t="s">
        <v>38</v>
      </c>
      <c r="O21" s="2" t="s">
        <v>183</v>
      </c>
      <c r="P21" s="2" t="s">
        <v>177</v>
      </c>
      <c r="Q21" s="2" t="s">
        <v>37</v>
      </c>
      <c r="R21" s="2" t="s">
        <v>178</v>
      </c>
      <c r="S21" s="2" t="s">
        <v>67</v>
      </c>
      <c r="T21" s="2" t="s">
        <v>179</v>
      </c>
      <c r="U21" s="2" t="s">
        <v>184</v>
      </c>
      <c r="V21" s="2" t="s">
        <v>185</v>
      </c>
      <c r="W21" s="2" t="s">
        <v>37</v>
      </c>
      <c r="X21" s="2" t="s">
        <v>47</v>
      </c>
      <c r="Y21" s="2" t="s">
        <v>48</v>
      </c>
      <c r="Z21" s="2" t="s">
        <v>37</v>
      </c>
    </row>
    <row r="22" spans="1:26" x14ac:dyDescent="0.25">
      <c r="A22" s="2" t="s">
        <v>26</v>
      </c>
      <c r="B22" s="3" t="str">
        <f ca="1">HYPERLINK("#"&amp;CELL("address",'Quarterly Series'!F4),"Q:DE:0:D:0:2:6:0")</f>
        <v>Q:DE:0:D:0:2:6:0</v>
      </c>
      <c r="C22" s="2" t="s">
        <v>157</v>
      </c>
      <c r="D22" s="2" t="s">
        <v>29</v>
      </c>
      <c r="E22" s="2" t="s">
        <v>72</v>
      </c>
      <c r="F22" s="2" t="s">
        <v>50</v>
      </c>
      <c r="G22" s="2" t="s">
        <v>32</v>
      </c>
      <c r="H22" s="2" t="s">
        <v>33</v>
      </c>
      <c r="I22" s="2" t="s">
        <v>34</v>
      </c>
      <c r="J22" s="2" t="s">
        <v>35</v>
      </c>
      <c r="K22" s="2" t="s">
        <v>36</v>
      </c>
      <c r="L22" s="2" t="s">
        <v>37</v>
      </c>
      <c r="M22" s="2" t="s">
        <v>37</v>
      </c>
      <c r="N22" s="2" t="s">
        <v>38</v>
      </c>
      <c r="O22" s="2" t="s">
        <v>187</v>
      </c>
      <c r="P22" s="2" t="s">
        <v>177</v>
      </c>
      <c r="Q22" s="2" t="s">
        <v>37</v>
      </c>
      <c r="R22" s="2" t="s">
        <v>178</v>
      </c>
      <c r="S22" s="2" t="s">
        <v>67</v>
      </c>
      <c r="T22" s="2" t="s">
        <v>179</v>
      </c>
      <c r="U22" s="2" t="s">
        <v>188</v>
      </c>
      <c r="V22" s="2" t="s">
        <v>189</v>
      </c>
      <c r="W22" s="2" t="s">
        <v>37</v>
      </c>
      <c r="X22" s="2" t="s">
        <v>47</v>
      </c>
      <c r="Y22" s="2" t="s">
        <v>48</v>
      </c>
      <c r="Z22" s="2" t="s">
        <v>37</v>
      </c>
    </row>
    <row r="23" spans="1:26" x14ac:dyDescent="0.25">
      <c r="A23" s="2" t="s">
        <v>26</v>
      </c>
      <c r="B23" s="3" t="str">
        <f ca="1">HYPERLINK("#"&amp;CELL("address",'Quarterly Series'!G4),"Q:DK:0:A:0:1:5:0")</f>
        <v>Q:DK:0:A:0:1:5:0</v>
      </c>
      <c r="C23" s="2" t="s">
        <v>157</v>
      </c>
      <c r="D23" s="2" t="s">
        <v>191</v>
      </c>
      <c r="E23" s="2" t="s">
        <v>72</v>
      </c>
      <c r="F23" s="2" t="s">
        <v>62</v>
      </c>
      <c r="G23" s="2" t="s">
        <v>32</v>
      </c>
      <c r="H23" s="2" t="s">
        <v>89</v>
      </c>
      <c r="I23" s="2" t="s">
        <v>158</v>
      </c>
      <c r="J23" s="2" t="s">
        <v>35</v>
      </c>
      <c r="K23" s="2" t="s">
        <v>36</v>
      </c>
      <c r="L23" s="2" t="s">
        <v>37</v>
      </c>
      <c r="M23" s="2" t="s">
        <v>37</v>
      </c>
      <c r="N23" s="2" t="s">
        <v>38</v>
      </c>
      <c r="O23" s="2" t="s">
        <v>192</v>
      </c>
      <c r="P23" s="2" t="s">
        <v>193</v>
      </c>
      <c r="Q23" s="2" t="s">
        <v>37</v>
      </c>
      <c r="R23" s="2" t="s">
        <v>194</v>
      </c>
      <c r="S23" s="2" t="s">
        <v>195</v>
      </c>
      <c r="T23" s="2" t="s">
        <v>196</v>
      </c>
      <c r="U23" s="2" t="s">
        <v>197</v>
      </c>
      <c r="V23" s="2" t="s">
        <v>198</v>
      </c>
      <c r="W23" s="2" t="s">
        <v>37</v>
      </c>
      <c r="X23" s="2" t="s">
        <v>47</v>
      </c>
      <c r="Y23" s="2" t="s">
        <v>199</v>
      </c>
      <c r="Z23" s="2" t="s">
        <v>200</v>
      </c>
    </row>
    <row r="24" spans="1:26" x14ac:dyDescent="0.25">
      <c r="A24" s="2" t="s">
        <v>26</v>
      </c>
      <c r="B24" s="3" t="str">
        <f ca="1">HYPERLINK("#"&amp;CELL("address",'Quarterly Series'!H4),"Q:DK:0:G:0:1:5:0")</f>
        <v>Q:DK:0:G:0:1:5:0</v>
      </c>
      <c r="C24" s="2" t="s">
        <v>157</v>
      </c>
      <c r="D24" s="2" t="s">
        <v>191</v>
      </c>
      <c r="E24" s="2" t="s">
        <v>72</v>
      </c>
      <c r="F24" s="2" t="s">
        <v>202</v>
      </c>
      <c r="G24" s="2" t="s">
        <v>32</v>
      </c>
      <c r="H24" s="2" t="s">
        <v>89</v>
      </c>
      <c r="I24" s="2" t="s">
        <v>158</v>
      </c>
      <c r="J24" s="2" t="s">
        <v>35</v>
      </c>
      <c r="K24" s="2" t="s">
        <v>36</v>
      </c>
      <c r="L24" s="2" t="s">
        <v>37</v>
      </c>
      <c r="M24" s="2" t="s">
        <v>37</v>
      </c>
      <c r="N24" s="2" t="s">
        <v>38</v>
      </c>
      <c r="O24" s="2" t="s">
        <v>203</v>
      </c>
      <c r="P24" s="2" t="s">
        <v>193</v>
      </c>
      <c r="Q24" s="2" t="s">
        <v>37</v>
      </c>
      <c r="R24" s="2" t="s">
        <v>194</v>
      </c>
      <c r="S24" s="2" t="s">
        <v>195</v>
      </c>
      <c r="T24" s="2" t="s">
        <v>196</v>
      </c>
      <c r="U24" s="2" t="s">
        <v>204</v>
      </c>
      <c r="V24" s="2" t="s">
        <v>205</v>
      </c>
      <c r="W24" s="2" t="s">
        <v>37</v>
      </c>
      <c r="X24" s="2" t="s">
        <v>47</v>
      </c>
      <c r="Y24" s="2" t="s">
        <v>199</v>
      </c>
      <c r="Z24" s="2" t="s">
        <v>200</v>
      </c>
    </row>
    <row r="25" spans="1:26" x14ac:dyDescent="0.25">
      <c r="A25" s="2" t="s">
        <v>26</v>
      </c>
      <c r="B25" s="3" t="str">
        <f ca="1">HYPERLINK("#"&amp;CELL("address",'Quarterly Series'!I4),"Q:DK:0:I:0:1:5:0")</f>
        <v>Q:DK:0:I:0:1:5:0</v>
      </c>
      <c r="C25" s="2" t="s">
        <v>157</v>
      </c>
      <c r="D25" s="2" t="s">
        <v>191</v>
      </c>
      <c r="E25" s="2" t="s">
        <v>72</v>
      </c>
      <c r="F25" s="2" t="s">
        <v>207</v>
      </c>
      <c r="G25" s="2" t="s">
        <v>32</v>
      </c>
      <c r="H25" s="2" t="s">
        <v>89</v>
      </c>
      <c r="I25" s="2" t="s">
        <v>158</v>
      </c>
      <c r="J25" s="2" t="s">
        <v>35</v>
      </c>
      <c r="K25" s="2" t="s">
        <v>36</v>
      </c>
      <c r="L25" s="2" t="s">
        <v>37</v>
      </c>
      <c r="M25" s="2" t="s">
        <v>37</v>
      </c>
      <c r="N25" s="2" t="s">
        <v>38</v>
      </c>
      <c r="O25" s="2" t="s">
        <v>208</v>
      </c>
      <c r="P25" s="2" t="s">
        <v>193</v>
      </c>
      <c r="Q25" s="2" t="s">
        <v>37</v>
      </c>
      <c r="R25" s="2" t="s">
        <v>194</v>
      </c>
      <c r="S25" s="2" t="s">
        <v>195</v>
      </c>
      <c r="T25" s="2" t="s">
        <v>196</v>
      </c>
      <c r="U25" s="2" t="s">
        <v>209</v>
      </c>
      <c r="V25" s="2" t="s">
        <v>210</v>
      </c>
      <c r="W25" s="2" t="s">
        <v>37</v>
      </c>
      <c r="X25" s="2" t="s">
        <v>47</v>
      </c>
      <c r="Y25" s="2" t="s">
        <v>199</v>
      </c>
      <c r="Z25" s="2" t="s">
        <v>200</v>
      </c>
    </row>
    <row r="26" spans="1:26" x14ac:dyDescent="0.25">
      <c r="A26" s="2" t="s">
        <v>26</v>
      </c>
      <c r="B26" s="3" t="str">
        <f ca="1">HYPERLINK("#"&amp;CELL("address",'Quarterly Series'!J4),"Q:ID:3:B:2:0:1:0")</f>
        <v>Q:ID:3:B:2:0:1:0</v>
      </c>
      <c r="C26" s="2" t="s">
        <v>157</v>
      </c>
      <c r="D26" s="2" t="s">
        <v>212</v>
      </c>
      <c r="E26" s="2" t="s">
        <v>213</v>
      </c>
      <c r="F26" s="2" t="s">
        <v>31</v>
      </c>
      <c r="G26" s="2" t="s">
        <v>214</v>
      </c>
      <c r="H26" s="2" t="s">
        <v>73</v>
      </c>
      <c r="I26" s="2" t="s">
        <v>119</v>
      </c>
      <c r="J26" s="2" t="s">
        <v>35</v>
      </c>
      <c r="K26" s="2" t="s">
        <v>36</v>
      </c>
      <c r="L26" s="2" t="s">
        <v>215</v>
      </c>
      <c r="M26" s="2" t="s">
        <v>37</v>
      </c>
      <c r="N26" s="2" t="s">
        <v>38</v>
      </c>
      <c r="O26" s="2" t="s">
        <v>216</v>
      </c>
      <c r="P26" s="2" t="s">
        <v>217</v>
      </c>
      <c r="Q26" s="2" t="s">
        <v>37</v>
      </c>
      <c r="R26" s="2" t="s">
        <v>218</v>
      </c>
      <c r="S26" s="2" t="s">
        <v>219</v>
      </c>
      <c r="T26" s="2" t="s">
        <v>218</v>
      </c>
      <c r="U26" s="2" t="s">
        <v>220</v>
      </c>
      <c r="V26" s="2" t="s">
        <v>221</v>
      </c>
      <c r="W26" s="2" t="s">
        <v>37</v>
      </c>
      <c r="X26" s="2" t="s">
        <v>47</v>
      </c>
      <c r="Y26" s="2" t="s">
        <v>222</v>
      </c>
      <c r="Z26" s="2" t="s">
        <v>141</v>
      </c>
    </row>
    <row r="27" spans="1:26" x14ac:dyDescent="0.25">
      <c r="A27" s="2" t="s">
        <v>26</v>
      </c>
      <c r="B27" s="3" t="str">
        <f ca="1">HYPERLINK("#"&amp;CELL("address",'Quarterly Series'!K4),"Q:IS:3:A:0:0:1:0")</f>
        <v>Q:IS:3:A:0:0:1:0</v>
      </c>
      <c r="C27" s="2" t="s">
        <v>157</v>
      </c>
      <c r="D27" s="2" t="s">
        <v>224</v>
      </c>
      <c r="E27" s="2" t="s">
        <v>213</v>
      </c>
      <c r="F27" s="2" t="s">
        <v>62</v>
      </c>
      <c r="G27" s="2" t="s">
        <v>32</v>
      </c>
      <c r="H27" s="2" t="s">
        <v>73</v>
      </c>
      <c r="I27" s="2" t="s">
        <v>119</v>
      </c>
      <c r="J27" s="2" t="s">
        <v>35</v>
      </c>
      <c r="K27" s="2" t="s">
        <v>36</v>
      </c>
      <c r="L27" s="2" t="s">
        <v>37</v>
      </c>
      <c r="M27" s="2" t="s">
        <v>37</v>
      </c>
      <c r="N27" s="2" t="s">
        <v>37</v>
      </c>
      <c r="O27" s="2" t="s">
        <v>225</v>
      </c>
      <c r="P27" s="2" t="s">
        <v>226</v>
      </c>
      <c r="Q27" s="2" t="s">
        <v>37</v>
      </c>
      <c r="R27" s="2" t="s">
        <v>227</v>
      </c>
      <c r="S27" s="2" t="s">
        <v>228</v>
      </c>
      <c r="T27" s="2" t="s">
        <v>37</v>
      </c>
      <c r="U27" s="2" t="s">
        <v>37</v>
      </c>
      <c r="V27" s="2" t="s">
        <v>229</v>
      </c>
      <c r="W27" s="2" t="s">
        <v>37</v>
      </c>
      <c r="X27" s="2" t="s">
        <v>47</v>
      </c>
      <c r="Y27" s="2" t="s">
        <v>230</v>
      </c>
      <c r="Z27" s="2" t="s">
        <v>37</v>
      </c>
    </row>
    <row r="28" spans="1:26" x14ac:dyDescent="0.25">
      <c r="A28" s="2" t="s">
        <v>26</v>
      </c>
      <c r="B28" s="3" t="str">
        <f ca="1">HYPERLINK("#"&amp;CELL("address",'Quarterly Series'!L4),"Q:IS:3:A:0:0:8:0")</f>
        <v>Q:IS:3:A:0:0:8:0</v>
      </c>
      <c r="C28" s="2" t="s">
        <v>157</v>
      </c>
      <c r="D28" s="2" t="s">
        <v>224</v>
      </c>
      <c r="E28" s="2" t="s">
        <v>213</v>
      </c>
      <c r="F28" s="2" t="s">
        <v>62</v>
      </c>
      <c r="G28" s="2" t="s">
        <v>32</v>
      </c>
      <c r="H28" s="2" t="s">
        <v>73</v>
      </c>
      <c r="I28" s="2" t="s">
        <v>232</v>
      </c>
      <c r="J28" s="2" t="s">
        <v>35</v>
      </c>
      <c r="K28" s="2" t="s">
        <v>36</v>
      </c>
      <c r="L28" s="2" t="s">
        <v>37</v>
      </c>
      <c r="M28" s="2" t="s">
        <v>37</v>
      </c>
      <c r="N28" s="2" t="s">
        <v>37</v>
      </c>
      <c r="O28" s="2" t="s">
        <v>225</v>
      </c>
      <c r="P28" s="2" t="s">
        <v>233</v>
      </c>
      <c r="Q28" s="2" t="s">
        <v>37</v>
      </c>
      <c r="R28" s="2" t="s">
        <v>234</v>
      </c>
      <c r="S28" s="2" t="s">
        <v>228</v>
      </c>
      <c r="T28" s="2" t="s">
        <v>37</v>
      </c>
      <c r="U28" s="2" t="s">
        <v>37</v>
      </c>
      <c r="V28" s="2" t="s">
        <v>235</v>
      </c>
      <c r="W28" s="2" t="s">
        <v>37</v>
      </c>
      <c r="X28" s="2" t="s">
        <v>47</v>
      </c>
      <c r="Y28" s="2" t="s">
        <v>230</v>
      </c>
      <c r="Z28" s="2" t="s">
        <v>37</v>
      </c>
    </row>
    <row r="29" spans="1:26" x14ac:dyDescent="0.25">
      <c r="A29" s="2" t="s">
        <v>26</v>
      </c>
      <c r="B29" s="3" t="str">
        <f ca="1">HYPERLINK("#"&amp;CELL("address",'Quarterly Series'!M4),"Q:JP:0:A:0:3:6:0")</f>
        <v>Q:JP:0:A:0:3:6:0</v>
      </c>
      <c r="C29" s="2" t="s">
        <v>157</v>
      </c>
      <c r="D29" s="2" t="s">
        <v>60</v>
      </c>
      <c r="E29" s="2" t="s">
        <v>72</v>
      </c>
      <c r="F29" s="2" t="s">
        <v>62</v>
      </c>
      <c r="G29" s="2" t="s">
        <v>32</v>
      </c>
      <c r="H29" s="2" t="s">
        <v>63</v>
      </c>
      <c r="I29" s="2" t="s">
        <v>34</v>
      </c>
      <c r="J29" s="2" t="s">
        <v>35</v>
      </c>
      <c r="K29" s="2" t="s">
        <v>36</v>
      </c>
      <c r="L29" s="2" t="s">
        <v>37</v>
      </c>
      <c r="M29" s="2" t="s">
        <v>37</v>
      </c>
      <c r="N29" s="2" t="s">
        <v>37</v>
      </c>
      <c r="O29" s="2" t="s">
        <v>64</v>
      </c>
      <c r="P29" s="2" t="s">
        <v>65</v>
      </c>
      <c r="Q29" s="2" t="s">
        <v>37</v>
      </c>
      <c r="R29" s="2" t="s">
        <v>66</v>
      </c>
      <c r="S29" s="2" t="s">
        <v>67</v>
      </c>
      <c r="T29" s="2" t="s">
        <v>68</v>
      </c>
      <c r="U29" s="2" t="s">
        <v>37</v>
      </c>
      <c r="V29" s="2" t="s">
        <v>237</v>
      </c>
      <c r="W29" s="2" t="s">
        <v>37</v>
      </c>
      <c r="X29" s="2" t="s">
        <v>47</v>
      </c>
      <c r="Y29" s="2" t="s">
        <v>48</v>
      </c>
      <c r="Z29" s="2" t="s">
        <v>37</v>
      </c>
    </row>
    <row r="30" spans="1:26" x14ac:dyDescent="0.25">
      <c r="A30" s="2" t="s">
        <v>26</v>
      </c>
      <c r="B30" s="3" t="str">
        <f ca="1">HYPERLINK("#"&amp;CELL("address",'Quarterly Series'!N4),"Q:JP:3:M:1:4:1:0")</f>
        <v>Q:JP:3:M:1:4:1:0</v>
      </c>
      <c r="C30" s="2" t="s">
        <v>157</v>
      </c>
      <c r="D30" s="2" t="s">
        <v>60</v>
      </c>
      <c r="E30" s="2" t="s">
        <v>213</v>
      </c>
      <c r="F30" s="2" t="s">
        <v>149</v>
      </c>
      <c r="G30" s="2" t="s">
        <v>239</v>
      </c>
      <c r="H30" s="2" t="s">
        <v>240</v>
      </c>
      <c r="I30" s="2" t="s">
        <v>119</v>
      </c>
      <c r="J30" s="2" t="s">
        <v>35</v>
      </c>
      <c r="K30" s="2" t="s">
        <v>36</v>
      </c>
      <c r="L30" s="2" t="s">
        <v>37</v>
      </c>
      <c r="M30" s="2" t="s">
        <v>37</v>
      </c>
      <c r="N30" s="2" t="s">
        <v>241</v>
      </c>
      <c r="O30" s="2" t="s">
        <v>242</v>
      </c>
      <c r="P30" s="2" t="s">
        <v>243</v>
      </c>
      <c r="Q30" s="2" t="s">
        <v>37</v>
      </c>
      <c r="R30" s="2" t="s">
        <v>244</v>
      </c>
      <c r="S30" s="2" t="s">
        <v>245</v>
      </c>
      <c r="T30" s="2" t="s">
        <v>246</v>
      </c>
      <c r="U30" s="2" t="s">
        <v>247</v>
      </c>
      <c r="V30" s="2" t="s">
        <v>248</v>
      </c>
      <c r="W30" s="2" t="s">
        <v>37</v>
      </c>
      <c r="X30" s="2" t="s">
        <v>47</v>
      </c>
      <c r="Y30" s="2" t="s">
        <v>249</v>
      </c>
      <c r="Z30" s="2" t="s">
        <v>141</v>
      </c>
    </row>
    <row r="31" spans="1:26" x14ac:dyDescent="0.25">
      <c r="A31" s="2" t="s">
        <v>26</v>
      </c>
      <c r="B31" s="3" t="str">
        <f ca="1">HYPERLINK("#"&amp;CELL("address",'Quarterly Series'!O4),"Q:JP:4:A:0:3:6:0")</f>
        <v>Q:JP:4:A:0:3:6:0</v>
      </c>
      <c r="C31" s="2" t="s">
        <v>157</v>
      </c>
      <c r="D31" s="2" t="s">
        <v>60</v>
      </c>
      <c r="E31" s="2" t="s">
        <v>30</v>
      </c>
      <c r="F31" s="2" t="s">
        <v>62</v>
      </c>
      <c r="G31" s="2" t="s">
        <v>32</v>
      </c>
      <c r="H31" s="2" t="s">
        <v>63</v>
      </c>
      <c r="I31" s="2" t="s">
        <v>34</v>
      </c>
      <c r="J31" s="2" t="s">
        <v>35</v>
      </c>
      <c r="K31" s="2" t="s">
        <v>36</v>
      </c>
      <c r="L31" s="2" t="s">
        <v>37</v>
      </c>
      <c r="M31" s="2" t="s">
        <v>37</v>
      </c>
      <c r="N31" s="2" t="s">
        <v>37</v>
      </c>
      <c r="O31" s="2" t="s">
        <v>64</v>
      </c>
      <c r="P31" s="2" t="s">
        <v>65</v>
      </c>
      <c r="Q31" s="2" t="s">
        <v>37</v>
      </c>
      <c r="R31" s="2" t="s">
        <v>66</v>
      </c>
      <c r="S31" s="2" t="s">
        <v>67</v>
      </c>
      <c r="T31" s="2" t="s">
        <v>68</v>
      </c>
      <c r="U31" s="2" t="s">
        <v>37</v>
      </c>
      <c r="V31" s="2" t="s">
        <v>251</v>
      </c>
      <c r="W31" s="2" t="s">
        <v>37</v>
      </c>
      <c r="X31" s="2" t="s">
        <v>47</v>
      </c>
      <c r="Y31" s="2" t="s">
        <v>48</v>
      </c>
      <c r="Z31" s="2" t="s">
        <v>37</v>
      </c>
    </row>
    <row r="32" spans="1:26" x14ac:dyDescent="0.25">
      <c r="A32" s="2" t="s">
        <v>26</v>
      </c>
      <c r="B32" s="3" t="str">
        <f ca="1">HYPERLINK("#"&amp;CELL("address",'Quarterly Series'!P4),"Q:JP:4:M:1:4:1:0")</f>
        <v>Q:JP:4:M:1:4:1:0</v>
      </c>
      <c r="C32" s="2" t="s">
        <v>157</v>
      </c>
      <c r="D32" s="2" t="s">
        <v>60</v>
      </c>
      <c r="E32" s="2" t="s">
        <v>30</v>
      </c>
      <c r="F32" s="2" t="s">
        <v>149</v>
      </c>
      <c r="G32" s="2" t="s">
        <v>239</v>
      </c>
      <c r="H32" s="2" t="s">
        <v>240</v>
      </c>
      <c r="I32" s="2" t="s">
        <v>119</v>
      </c>
      <c r="J32" s="2" t="s">
        <v>35</v>
      </c>
      <c r="K32" s="2" t="s">
        <v>36</v>
      </c>
      <c r="L32" s="2" t="s">
        <v>37</v>
      </c>
      <c r="M32" s="2" t="s">
        <v>37</v>
      </c>
      <c r="N32" s="2" t="s">
        <v>241</v>
      </c>
      <c r="O32" s="2" t="s">
        <v>253</v>
      </c>
      <c r="P32" s="2" t="s">
        <v>243</v>
      </c>
      <c r="Q32" s="2" t="s">
        <v>37</v>
      </c>
      <c r="R32" s="2" t="s">
        <v>244</v>
      </c>
      <c r="S32" s="2" t="s">
        <v>245</v>
      </c>
      <c r="T32" s="2" t="s">
        <v>246</v>
      </c>
      <c r="U32" s="2" t="s">
        <v>254</v>
      </c>
      <c r="V32" s="2" t="s">
        <v>255</v>
      </c>
      <c r="W32" s="2" t="s">
        <v>37</v>
      </c>
      <c r="X32" s="2" t="s">
        <v>47</v>
      </c>
      <c r="Y32" s="2" t="s">
        <v>249</v>
      </c>
      <c r="Z32" s="2" t="s">
        <v>141</v>
      </c>
    </row>
    <row r="33" spans="1:26" x14ac:dyDescent="0.25">
      <c r="A33" s="2" t="s">
        <v>26</v>
      </c>
      <c r="B33" s="3" t="str">
        <f ca="1">HYPERLINK("#"&amp;CELL("address",'Quarterly Series'!Q4),"Q:JP:9:M:1:4:1:0")</f>
        <v>Q:JP:9:M:1:4:1:0</v>
      </c>
      <c r="C33" s="2" t="s">
        <v>157</v>
      </c>
      <c r="D33" s="2" t="s">
        <v>60</v>
      </c>
      <c r="E33" s="2" t="s">
        <v>55</v>
      </c>
      <c r="F33" s="2" t="s">
        <v>149</v>
      </c>
      <c r="G33" s="2" t="s">
        <v>239</v>
      </c>
      <c r="H33" s="2" t="s">
        <v>240</v>
      </c>
      <c r="I33" s="2" t="s">
        <v>119</v>
      </c>
      <c r="J33" s="2" t="s">
        <v>35</v>
      </c>
      <c r="K33" s="2" t="s">
        <v>36</v>
      </c>
      <c r="L33" s="2" t="s">
        <v>37</v>
      </c>
      <c r="M33" s="2" t="s">
        <v>37</v>
      </c>
      <c r="N33" s="2" t="s">
        <v>241</v>
      </c>
      <c r="O33" s="2" t="s">
        <v>257</v>
      </c>
      <c r="P33" s="2" t="s">
        <v>243</v>
      </c>
      <c r="Q33" s="2" t="s">
        <v>37</v>
      </c>
      <c r="R33" s="2" t="s">
        <v>244</v>
      </c>
      <c r="S33" s="2" t="s">
        <v>245</v>
      </c>
      <c r="T33" s="2" t="s">
        <v>246</v>
      </c>
      <c r="U33" s="2" t="s">
        <v>258</v>
      </c>
      <c r="V33" s="2" t="s">
        <v>259</v>
      </c>
      <c r="W33" s="2" t="s">
        <v>37</v>
      </c>
      <c r="X33" s="2" t="s">
        <v>47</v>
      </c>
      <c r="Y33" s="2" t="s">
        <v>249</v>
      </c>
      <c r="Z33" s="2" t="s">
        <v>141</v>
      </c>
    </row>
    <row r="34" spans="1:26" x14ac:dyDescent="0.25">
      <c r="A34" s="2" t="s">
        <v>26</v>
      </c>
      <c r="B34" s="3" t="str">
        <f ca="1">HYPERLINK("#"&amp;CELL("address",'Quarterly Series'!R4),"Q:PH:2:M:0:2:1:0")</f>
        <v>Q:PH:2:M:0:2:1:0</v>
      </c>
      <c r="C34" s="2" t="s">
        <v>157</v>
      </c>
      <c r="D34" s="2" t="s">
        <v>261</v>
      </c>
      <c r="E34" s="2" t="s">
        <v>61</v>
      </c>
      <c r="F34" s="2" t="s">
        <v>149</v>
      </c>
      <c r="G34" s="2" t="s">
        <v>32</v>
      </c>
      <c r="H34" s="2" t="s">
        <v>33</v>
      </c>
      <c r="I34" s="2" t="s">
        <v>119</v>
      </c>
      <c r="J34" s="2" t="s">
        <v>35</v>
      </c>
      <c r="K34" s="2" t="s">
        <v>36</v>
      </c>
      <c r="L34" s="2" t="s">
        <v>37</v>
      </c>
      <c r="M34" s="2" t="s">
        <v>37</v>
      </c>
      <c r="N34" s="2" t="s">
        <v>37</v>
      </c>
      <c r="O34" s="2" t="s">
        <v>262</v>
      </c>
      <c r="P34" s="2" t="s">
        <v>37</v>
      </c>
      <c r="Q34" s="2" t="s">
        <v>37</v>
      </c>
      <c r="R34" s="2" t="s">
        <v>263</v>
      </c>
      <c r="S34" s="2" t="s">
        <v>264</v>
      </c>
      <c r="T34" s="2" t="s">
        <v>37</v>
      </c>
      <c r="U34" s="2" t="s">
        <v>265</v>
      </c>
      <c r="V34" s="2" t="s">
        <v>266</v>
      </c>
      <c r="W34" s="2" t="s">
        <v>37</v>
      </c>
      <c r="X34" s="2" t="s">
        <v>47</v>
      </c>
      <c r="Y34" s="2" t="s">
        <v>267</v>
      </c>
      <c r="Z34" s="2" t="s">
        <v>141</v>
      </c>
    </row>
    <row r="35" spans="1:26" x14ac:dyDescent="0.25">
      <c r="A35" s="2" t="s">
        <v>26</v>
      </c>
      <c r="B35" s="3" t="str">
        <f ca="1">HYPERLINK("#"&amp;CELL("address",'Quarterly Series'!S4),"Q:SA:0:C:0:1:6:0")</f>
        <v>Q:SA:0:C:0:1:6:0</v>
      </c>
      <c r="C35" s="2" t="s">
        <v>157</v>
      </c>
      <c r="D35" s="2" t="s">
        <v>269</v>
      </c>
      <c r="E35" s="2" t="s">
        <v>72</v>
      </c>
      <c r="F35" s="2" t="s">
        <v>81</v>
      </c>
      <c r="G35" s="2" t="s">
        <v>32</v>
      </c>
      <c r="H35" s="2" t="s">
        <v>89</v>
      </c>
      <c r="I35" s="2" t="s">
        <v>34</v>
      </c>
      <c r="J35" s="2" t="s">
        <v>35</v>
      </c>
      <c r="K35" s="2" t="s">
        <v>36</v>
      </c>
      <c r="L35" s="2" t="s">
        <v>37</v>
      </c>
      <c r="M35" s="2" t="s">
        <v>37</v>
      </c>
      <c r="N35" s="2" t="s">
        <v>37</v>
      </c>
      <c r="O35" s="2" t="s">
        <v>270</v>
      </c>
      <c r="P35" s="2" t="s">
        <v>271</v>
      </c>
      <c r="Q35" s="2" t="s">
        <v>37</v>
      </c>
      <c r="R35" s="2" t="s">
        <v>272</v>
      </c>
      <c r="S35" s="2" t="s">
        <v>273</v>
      </c>
      <c r="T35" s="2" t="s">
        <v>274</v>
      </c>
      <c r="U35" s="2" t="s">
        <v>37</v>
      </c>
      <c r="V35" s="2" t="s">
        <v>275</v>
      </c>
      <c r="W35" s="2" t="s">
        <v>37</v>
      </c>
      <c r="X35" s="2" t="s">
        <v>47</v>
      </c>
      <c r="Y35" s="2" t="s">
        <v>276</v>
      </c>
      <c r="Z35" s="2" t="s">
        <v>277</v>
      </c>
    </row>
    <row r="36" spans="1:26" x14ac:dyDescent="0.25">
      <c r="A36" s="2" t="s">
        <v>26</v>
      </c>
      <c r="B36" s="3" t="str">
        <f ca="1">HYPERLINK("#"&amp;CELL("address",'Quarterly Series'!T4),"Q:SA:2:C:0:1:6:0")</f>
        <v>Q:SA:2:C:0:1:6:0</v>
      </c>
      <c r="C36" s="2" t="s">
        <v>157</v>
      </c>
      <c r="D36" s="2" t="s">
        <v>269</v>
      </c>
      <c r="E36" s="2" t="s">
        <v>61</v>
      </c>
      <c r="F36" s="2" t="s">
        <v>81</v>
      </c>
      <c r="G36" s="2" t="s">
        <v>32</v>
      </c>
      <c r="H36" s="2" t="s">
        <v>89</v>
      </c>
      <c r="I36" s="2" t="s">
        <v>34</v>
      </c>
      <c r="J36" s="2" t="s">
        <v>35</v>
      </c>
      <c r="K36" s="2" t="s">
        <v>36</v>
      </c>
      <c r="L36" s="2" t="s">
        <v>37</v>
      </c>
      <c r="M36" s="2" t="s">
        <v>37</v>
      </c>
      <c r="N36" s="2" t="s">
        <v>37</v>
      </c>
      <c r="O36" s="2" t="s">
        <v>270</v>
      </c>
      <c r="P36" s="2" t="s">
        <v>271</v>
      </c>
      <c r="Q36" s="2" t="s">
        <v>37</v>
      </c>
      <c r="R36" s="2" t="s">
        <v>272</v>
      </c>
      <c r="S36" s="2" t="s">
        <v>279</v>
      </c>
      <c r="T36" s="2" t="s">
        <v>274</v>
      </c>
      <c r="U36" s="2" t="s">
        <v>37</v>
      </c>
      <c r="V36" s="2" t="s">
        <v>280</v>
      </c>
      <c r="W36" s="2" t="s">
        <v>37</v>
      </c>
      <c r="X36" s="2" t="s">
        <v>47</v>
      </c>
      <c r="Y36" s="2" t="s">
        <v>276</v>
      </c>
      <c r="Z36" s="2" t="s">
        <v>277</v>
      </c>
    </row>
    <row r="37" spans="1:26" x14ac:dyDescent="0.25">
      <c r="A37" s="2" t="s">
        <v>26</v>
      </c>
      <c r="B37" s="3" t="str">
        <f ca="1">HYPERLINK("#"&amp;CELL("address",'Quarterly Series'!U4),"Q:SG:0:B:0:3:1:0")</f>
        <v>Q:SG:0:B:0:3:1:0</v>
      </c>
      <c r="C37" s="2" t="s">
        <v>157</v>
      </c>
      <c r="D37" s="2" t="s">
        <v>282</v>
      </c>
      <c r="E37" s="2" t="s">
        <v>72</v>
      </c>
      <c r="F37" s="2" t="s">
        <v>31</v>
      </c>
      <c r="G37" s="2" t="s">
        <v>32</v>
      </c>
      <c r="H37" s="2" t="s">
        <v>63</v>
      </c>
      <c r="I37" s="2" t="s">
        <v>119</v>
      </c>
      <c r="J37" s="2" t="s">
        <v>35</v>
      </c>
      <c r="K37" s="2" t="s">
        <v>36</v>
      </c>
      <c r="L37" s="2" t="s">
        <v>37</v>
      </c>
      <c r="M37" s="2" t="s">
        <v>37</v>
      </c>
      <c r="N37" s="2" t="s">
        <v>37</v>
      </c>
      <c r="O37" s="2" t="s">
        <v>283</v>
      </c>
      <c r="P37" s="2" t="s">
        <v>37</v>
      </c>
      <c r="Q37" s="2" t="s">
        <v>37</v>
      </c>
      <c r="R37" s="2" t="s">
        <v>284</v>
      </c>
      <c r="S37" s="2" t="s">
        <v>285</v>
      </c>
      <c r="T37" s="2" t="s">
        <v>286</v>
      </c>
      <c r="U37" s="2" t="s">
        <v>287</v>
      </c>
      <c r="V37" s="2" t="s">
        <v>288</v>
      </c>
      <c r="W37" s="2" t="s">
        <v>37</v>
      </c>
      <c r="X37" s="2" t="s">
        <v>47</v>
      </c>
      <c r="Y37" s="2" t="s">
        <v>289</v>
      </c>
      <c r="Z37" s="2" t="s">
        <v>37</v>
      </c>
    </row>
    <row r="38" spans="1:26" x14ac:dyDescent="0.25">
      <c r="A38" s="2" t="s">
        <v>26</v>
      </c>
      <c r="B38" s="3" t="str">
        <f ca="1">HYPERLINK("#"&amp;CELL("address",'Quarterly Series'!V4),"Q:SG:0:C:0:3:1:0")</f>
        <v>Q:SG:0:C:0:3:1:0</v>
      </c>
      <c r="C38" s="2" t="s">
        <v>157</v>
      </c>
      <c r="D38" s="2" t="s">
        <v>282</v>
      </c>
      <c r="E38" s="2" t="s">
        <v>72</v>
      </c>
      <c r="F38" s="2" t="s">
        <v>81</v>
      </c>
      <c r="G38" s="2" t="s">
        <v>32</v>
      </c>
      <c r="H38" s="2" t="s">
        <v>63</v>
      </c>
      <c r="I38" s="2" t="s">
        <v>119</v>
      </c>
      <c r="J38" s="2" t="s">
        <v>35</v>
      </c>
      <c r="K38" s="2" t="s">
        <v>36</v>
      </c>
      <c r="L38" s="2" t="s">
        <v>37</v>
      </c>
      <c r="M38" s="2" t="s">
        <v>37</v>
      </c>
      <c r="N38" s="2" t="s">
        <v>37</v>
      </c>
      <c r="O38" s="2" t="s">
        <v>291</v>
      </c>
      <c r="P38" s="2" t="s">
        <v>37</v>
      </c>
      <c r="Q38" s="2" t="s">
        <v>37</v>
      </c>
      <c r="R38" s="2" t="s">
        <v>284</v>
      </c>
      <c r="S38" s="2" t="s">
        <v>285</v>
      </c>
      <c r="T38" s="2" t="s">
        <v>286</v>
      </c>
      <c r="U38" s="2" t="s">
        <v>292</v>
      </c>
      <c r="V38" s="2" t="s">
        <v>293</v>
      </c>
      <c r="W38" s="2" t="s">
        <v>37</v>
      </c>
      <c r="X38" s="2" t="s">
        <v>47</v>
      </c>
      <c r="Y38" s="2" t="s">
        <v>289</v>
      </c>
      <c r="Z38" s="2" t="s">
        <v>37</v>
      </c>
    </row>
    <row r="39" spans="1:26" x14ac:dyDescent="0.25">
      <c r="A39" s="2" t="s">
        <v>26</v>
      </c>
      <c r="B39" s="3" t="str">
        <f ca="1">HYPERLINK("#"&amp;CELL("address",'Quarterly Series'!W4),"Q:SG:0:G:0:3:1:0")</f>
        <v>Q:SG:0:G:0:3:1:0</v>
      </c>
      <c r="C39" s="2" t="s">
        <v>157</v>
      </c>
      <c r="D39" s="2" t="s">
        <v>282</v>
      </c>
      <c r="E39" s="2" t="s">
        <v>72</v>
      </c>
      <c r="F39" s="2" t="s">
        <v>202</v>
      </c>
      <c r="G39" s="2" t="s">
        <v>32</v>
      </c>
      <c r="H39" s="2" t="s">
        <v>63</v>
      </c>
      <c r="I39" s="2" t="s">
        <v>119</v>
      </c>
      <c r="J39" s="2" t="s">
        <v>35</v>
      </c>
      <c r="K39" s="2" t="s">
        <v>36</v>
      </c>
      <c r="L39" s="2" t="s">
        <v>37</v>
      </c>
      <c r="M39" s="2" t="s">
        <v>37</v>
      </c>
      <c r="N39" s="2" t="s">
        <v>37</v>
      </c>
      <c r="O39" s="2" t="s">
        <v>295</v>
      </c>
      <c r="P39" s="2" t="s">
        <v>37</v>
      </c>
      <c r="Q39" s="2" t="s">
        <v>37</v>
      </c>
      <c r="R39" s="2" t="s">
        <v>284</v>
      </c>
      <c r="S39" s="2" t="s">
        <v>296</v>
      </c>
      <c r="T39" s="2" t="s">
        <v>286</v>
      </c>
      <c r="U39" s="2" t="s">
        <v>297</v>
      </c>
      <c r="V39" s="2" t="s">
        <v>298</v>
      </c>
      <c r="W39" s="2" t="s">
        <v>37</v>
      </c>
      <c r="X39" s="2" t="s">
        <v>47</v>
      </c>
      <c r="Y39" s="2" t="s">
        <v>299</v>
      </c>
      <c r="Z39" s="2" t="s">
        <v>37</v>
      </c>
    </row>
    <row r="40" spans="1:26" x14ac:dyDescent="0.25">
      <c r="A40" s="2" t="s">
        <v>26</v>
      </c>
      <c r="B40" s="3" t="str">
        <f ca="1">HYPERLINK("#"&amp;CELL("address",'Quarterly Series'!X4),"Q:US:0:A:0:2:6:0")</f>
        <v>Q:US:0:A:0:2:6:0</v>
      </c>
      <c r="C40" s="2" t="s">
        <v>157</v>
      </c>
      <c r="D40" s="2" t="s">
        <v>301</v>
      </c>
      <c r="E40" s="2" t="s">
        <v>72</v>
      </c>
      <c r="F40" s="2" t="s">
        <v>62</v>
      </c>
      <c r="G40" s="2" t="s">
        <v>32</v>
      </c>
      <c r="H40" s="2" t="s">
        <v>33</v>
      </c>
      <c r="I40" s="2" t="s">
        <v>34</v>
      </c>
      <c r="J40" s="2" t="s">
        <v>35</v>
      </c>
      <c r="K40" s="2" t="s">
        <v>36</v>
      </c>
      <c r="L40" s="2" t="s">
        <v>37</v>
      </c>
      <c r="M40" s="2" t="s">
        <v>37</v>
      </c>
      <c r="N40" s="2" t="s">
        <v>37</v>
      </c>
      <c r="O40" s="2" t="s">
        <v>302</v>
      </c>
      <c r="P40" s="2" t="s">
        <v>303</v>
      </c>
      <c r="Q40" s="2" t="s">
        <v>37</v>
      </c>
      <c r="R40" s="2" t="s">
        <v>304</v>
      </c>
      <c r="S40" s="2" t="s">
        <v>305</v>
      </c>
      <c r="T40" s="2" t="s">
        <v>37</v>
      </c>
      <c r="U40" s="2" t="s">
        <v>37</v>
      </c>
      <c r="V40" s="2" t="s">
        <v>306</v>
      </c>
      <c r="W40" s="2" t="s">
        <v>37</v>
      </c>
      <c r="X40" s="2" t="s">
        <v>47</v>
      </c>
      <c r="Y40" s="2" t="s">
        <v>48</v>
      </c>
      <c r="Z40" s="2" t="s">
        <v>37</v>
      </c>
    </row>
    <row r="41" spans="1:26" x14ac:dyDescent="0.25">
      <c r="A41" s="2" t="s">
        <v>26</v>
      </c>
      <c r="B41" s="3" t="str">
        <f ca="1">HYPERLINK("#"&amp;CELL("address",'Quarterly Series'!Y4),"Q:XM:0:A:0:0:0:0")</f>
        <v>Q:XM:0:A:0:0:0:0</v>
      </c>
      <c r="C41" s="2" t="s">
        <v>157</v>
      </c>
      <c r="D41" s="2" t="s">
        <v>308</v>
      </c>
      <c r="E41" s="2" t="s">
        <v>72</v>
      </c>
      <c r="F41" s="2" t="s">
        <v>62</v>
      </c>
      <c r="G41" s="2" t="s">
        <v>32</v>
      </c>
      <c r="H41" s="2" t="s">
        <v>73</v>
      </c>
      <c r="I41" s="2" t="s">
        <v>309</v>
      </c>
      <c r="J41" s="2" t="s">
        <v>35</v>
      </c>
      <c r="K41" s="2" t="s">
        <v>36</v>
      </c>
      <c r="L41" s="2" t="s">
        <v>37</v>
      </c>
      <c r="M41" s="2" t="s">
        <v>37</v>
      </c>
      <c r="N41" s="2" t="s">
        <v>37</v>
      </c>
      <c r="O41" s="2" t="s">
        <v>310</v>
      </c>
      <c r="P41" s="2" t="s">
        <v>37</v>
      </c>
      <c r="Q41" s="2" t="s">
        <v>37</v>
      </c>
      <c r="R41" s="2" t="s">
        <v>311</v>
      </c>
      <c r="S41" s="2" t="s">
        <v>312</v>
      </c>
      <c r="T41" s="2" t="s">
        <v>37</v>
      </c>
      <c r="U41" s="2" t="s">
        <v>313</v>
      </c>
      <c r="V41" s="2" t="s">
        <v>306</v>
      </c>
      <c r="W41" s="2" t="s">
        <v>37</v>
      </c>
      <c r="X41" s="2" t="s">
        <v>47</v>
      </c>
      <c r="Y41" s="2" t="s">
        <v>314</v>
      </c>
      <c r="Z41" s="2" t="s">
        <v>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6"/>
  <sheetViews>
    <sheetView workbookViewId="0">
      <pane xSplit="1" ySplit="4" topLeftCell="B362" activePane="bottomRight" state="frozen"/>
      <selection pane="topRight"/>
      <selection pane="bottomLeft"/>
      <selection pane="bottomRight" activeCell="A396" sqref="A396"/>
    </sheetView>
  </sheetViews>
  <sheetFormatPr defaultRowHeight="15" x14ac:dyDescent="0.25"/>
  <cols>
    <col min="1" max="1" width="16.42578125" bestFit="1" customWidth="1"/>
    <col min="2" max="2" width="22.5703125" bestFit="1" customWidth="1"/>
    <col min="3" max="3" width="22.7109375" bestFit="1" customWidth="1"/>
    <col min="4" max="4" width="22.5703125" bestFit="1" customWidth="1"/>
    <col min="5" max="5" width="23" bestFit="1" customWidth="1"/>
  </cols>
  <sheetData>
    <row r="1" spans="1:5" ht="48" x14ac:dyDescent="0.25">
      <c r="A1" s="9" t="str">
        <f ca="1">HYPERLINK("#"&amp;CELL("address",'Summary Documentation'!A1),"Back to menu")</f>
        <v>Back to menu</v>
      </c>
      <c r="B1" s="10" t="s">
        <v>127</v>
      </c>
      <c r="C1" s="10" t="s">
        <v>138</v>
      </c>
      <c r="D1" s="10" t="s">
        <v>145</v>
      </c>
      <c r="E1" s="10" t="s">
        <v>154</v>
      </c>
    </row>
    <row r="2" spans="1:5" ht="24" x14ac:dyDescent="0.25">
      <c r="B2" s="10" t="s">
        <v>317</v>
      </c>
      <c r="C2" s="10" t="s">
        <v>318</v>
      </c>
      <c r="D2" s="10" t="s">
        <v>318</v>
      </c>
      <c r="E2" s="10" t="s">
        <v>319</v>
      </c>
    </row>
    <row r="3" spans="1:5" x14ac:dyDescent="0.25">
      <c r="B3" s="10" t="s">
        <v>118</v>
      </c>
      <c r="C3" s="10" t="s">
        <v>131</v>
      </c>
      <c r="D3" s="10" t="s">
        <v>131</v>
      </c>
      <c r="E3" s="10" t="s">
        <v>148</v>
      </c>
    </row>
    <row r="4" spans="1:5" x14ac:dyDescent="0.25">
      <c r="A4" s="4" t="s">
        <v>315</v>
      </c>
      <c r="B4" s="5" t="s">
        <v>116</v>
      </c>
      <c r="C4" s="5" t="s">
        <v>130</v>
      </c>
      <c r="D4" s="5" t="s">
        <v>142</v>
      </c>
      <c r="E4" s="5" t="s">
        <v>147</v>
      </c>
    </row>
    <row r="5" spans="1:5" x14ac:dyDescent="0.25">
      <c r="A5" s="7">
        <v>31867</v>
      </c>
      <c r="E5" s="8">
        <v>35.5</v>
      </c>
    </row>
    <row r="6" spans="1:5" x14ac:dyDescent="0.25">
      <c r="A6" s="7">
        <v>31897</v>
      </c>
      <c r="E6" s="6" t="s">
        <v>316</v>
      </c>
    </row>
    <row r="7" spans="1:5" x14ac:dyDescent="0.25">
      <c r="A7" s="7">
        <v>31928</v>
      </c>
      <c r="E7" s="6" t="s">
        <v>316</v>
      </c>
    </row>
    <row r="8" spans="1:5" x14ac:dyDescent="0.25">
      <c r="A8" s="7">
        <v>31958</v>
      </c>
      <c r="E8" s="8">
        <v>36.299999999999997</v>
      </c>
    </row>
    <row r="9" spans="1:5" x14ac:dyDescent="0.25">
      <c r="A9" s="7">
        <v>31989</v>
      </c>
      <c r="E9" s="6" t="s">
        <v>316</v>
      </c>
    </row>
    <row r="10" spans="1:5" x14ac:dyDescent="0.25">
      <c r="A10" s="7">
        <v>32020</v>
      </c>
      <c r="E10" s="6" t="s">
        <v>316</v>
      </c>
    </row>
    <row r="11" spans="1:5" x14ac:dyDescent="0.25">
      <c r="A11" s="7">
        <v>32050</v>
      </c>
      <c r="E11" s="8">
        <v>38.6</v>
      </c>
    </row>
    <row r="12" spans="1:5" x14ac:dyDescent="0.25">
      <c r="A12" s="7">
        <v>32081</v>
      </c>
      <c r="E12" s="6" t="s">
        <v>316</v>
      </c>
    </row>
    <row r="13" spans="1:5" x14ac:dyDescent="0.25">
      <c r="A13" s="7">
        <v>32111</v>
      </c>
      <c r="E13" s="6" t="s">
        <v>316</v>
      </c>
    </row>
    <row r="14" spans="1:5" x14ac:dyDescent="0.25">
      <c r="A14" s="7">
        <v>32142</v>
      </c>
      <c r="E14" s="8">
        <v>40.299999999999997</v>
      </c>
    </row>
    <row r="15" spans="1:5" x14ac:dyDescent="0.25">
      <c r="A15" s="7">
        <v>32173</v>
      </c>
      <c r="E15" s="6" t="s">
        <v>316</v>
      </c>
    </row>
    <row r="16" spans="1:5" x14ac:dyDescent="0.25">
      <c r="A16" s="7">
        <v>32202</v>
      </c>
      <c r="E16" s="6" t="s">
        <v>316</v>
      </c>
    </row>
    <row r="17" spans="1:5" x14ac:dyDescent="0.25">
      <c r="A17" s="7">
        <v>32233</v>
      </c>
      <c r="E17" s="8">
        <v>43</v>
      </c>
    </row>
    <row r="18" spans="1:5" x14ac:dyDescent="0.25">
      <c r="A18" s="7">
        <v>32263</v>
      </c>
      <c r="E18" s="6" t="s">
        <v>316</v>
      </c>
    </row>
    <row r="19" spans="1:5" x14ac:dyDescent="0.25">
      <c r="A19" s="7">
        <v>32294</v>
      </c>
      <c r="E19" s="6" t="s">
        <v>316</v>
      </c>
    </row>
    <row r="20" spans="1:5" x14ac:dyDescent="0.25">
      <c r="A20" s="7">
        <v>32324</v>
      </c>
      <c r="E20" s="8">
        <v>46.1</v>
      </c>
    </row>
    <row r="21" spans="1:5" x14ac:dyDescent="0.25">
      <c r="A21" s="7">
        <v>32355</v>
      </c>
      <c r="E21" s="6" t="s">
        <v>316</v>
      </c>
    </row>
    <row r="22" spans="1:5" x14ac:dyDescent="0.25">
      <c r="A22" s="7">
        <v>32386</v>
      </c>
      <c r="E22" s="6" t="s">
        <v>316</v>
      </c>
    </row>
    <row r="23" spans="1:5" x14ac:dyDescent="0.25">
      <c r="A23" s="7">
        <v>32416</v>
      </c>
      <c r="E23" s="8">
        <v>48.7</v>
      </c>
    </row>
    <row r="24" spans="1:5" x14ac:dyDescent="0.25">
      <c r="A24" s="7">
        <v>32447</v>
      </c>
      <c r="E24" s="6" t="s">
        <v>316</v>
      </c>
    </row>
    <row r="25" spans="1:5" x14ac:dyDescent="0.25">
      <c r="A25" s="7">
        <v>32477</v>
      </c>
      <c r="E25" s="6" t="s">
        <v>316</v>
      </c>
    </row>
    <row r="26" spans="1:5" x14ac:dyDescent="0.25">
      <c r="A26" s="7">
        <v>32508</v>
      </c>
      <c r="E26" s="8">
        <v>51</v>
      </c>
    </row>
    <row r="27" spans="1:5" x14ac:dyDescent="0.25">
      <c r="A27" s="7">
        <v>32539</v>
      </c>
      <c r="E27" s="6" t="s">
        <v>316</v>
      </c>
    </row>
    <row r="28" spans="1:5" x14ac:dyDescent="0.25">
      <c r="A28" s="7">
        <v>32567</v>
      </c>
      <c r="E28" s="6" t="s">
        <v>316</v>
      </c>
    </row>
    <row r="29" spans="1:5" x14ac:dyDescent="0.25">
      <c r="A29" s="7">
        <v>32598</v>
      </c>
      <c r="E29" s="8">
        <v>55.4</v>
      </c>
    </row>
    <row r="30" spans="1:5" x14ac:dyDescent="0.25">
      <c r="A30" s="7">
        <v>32628</v>
      </c>
      <c r="E30" s="6" t="s">
        <v>316</v>
      </c>
    </row>
    <row r="31" spans="1:5" x14ac:dyDescent="0.25">
      <c r="A31" s="7">
        <v>32659</v>
      </c>
      <c r="E31" s="6" t="s">
        <v>316</v>
      </c>
    </row>
    <row r="32" spans="1:5" x14ac:dyDescent="0.25">
      <c r="A32" s="7">
        <v>32689</v>
      </c>
      <c r="E32" s="8">
        <v>58.6</v>
      </c>
    </row>
    <row r="33" spans="1:5" x14ac:dyDescent="0.25">
      <c r="A33" s="7">
        <v>32720</v>
      </c>
      <c r="E33" s="6" t="s">
        <v>316</v>
      </c>
    </row>
    <row r="34" spans="1:5" x14ac:dyDescent="0.25">
      <c r="A34" s="7">
        <v>32751</v>
      </c>
      <c r="E34" s="6" t="s">
        <v>316</v>
      </c>
    </row>
    <row r="35" spans="1:5" x14ac:dyDescent="0.25">
      <c r="A35" s="7">
        <v>32781</v>
      </c>
      <c r="E35" s="8">
        <v>61.1</v>
      </c>
    </row>
    <row r="36" spans="1:5" x14ac:dyDescent="0.25">
      <c r="A36" s="7">
        <v>32812</v>
      </c>
      <c r="E36" s="6" t="s">
        <v>316</v>
      </c>
    </row>
    <row r="37" spans="1:5" x14ac:dyDescent="0.25">
      <c r="A37" s="7">
        <v>32842</v>
      </c>
      <c r="E37" s="6" t="s">
        <v>316</v>
      </c>
    </row>
    <row r="38" spans="1:5" x14ac:dyDescent="0.25">
      <c r="A38" s="7">
        <v>32873</v>
      </c>
      <c r="E38" s="8">
        <v>63.5</v>
      </c>
    </row>
    <row r="39" spans="1:5" x14ac:dyDescent="0.25">
      <c r="A39" s="7">
        <v>32904</v>
      </c>
      <c r="E39" s="6" t="s">
        <v>316</v>
      </c>
    </row>
    <row r="40" spans="1:5" x14ac:dyDescent="0.25">
      <c r="A40" s="7">
        <v>32932</v>
      </c>
      <c r="E40" s="6" t="s">
        <v>316</v>
      </c>
    </row>
    <row r="41" spans="1:5" x14ac:dyDescent="0.25">
      <c r="A41" s="7">
        <v>32963</v>
      </c>
      <c r="E41" s="8">
        <v>67.3</v>
      </c>
    </row>
    <row r="42" spans="1:5" x14ac:dyDescent="0.25">
      <c r="A42" s="7">
        <v>32993</v>
      </c>
      <c r="E42" s="6" t="s">
        <v>316</v>
      </c>
    </row>
    <row r="43" spans="1:5" x14ac:dyDescent="0.25">
      <c r="A43" s="7">
        <v>33024</v>
      </c>
      <c r="E43" s="6" t="s">
        <v>316</v>
      </c>
    </row>
    <row r="44" spans="1:5" x14ac:dyDescent="0.25">
      <c r="A44" s="7">
        <v>33054</v>
      </c>
      <c r="E44" s="8">
        <v>69.5</v>
      </c>
    </row>
    <row r="45" spans="1:5" x14ac:dyDescent="0.25">
      <c r="A45" s="7">
        <v>33085</v>
      </c>
      <c r="E45" s="6" t="s">
        <v>316</v>
      </c>
    </row>
    <row r="46" spans="1:5" x14ac:dyDescent="0.25">
      <c r="A46" s="7">
        <v>33116</v>
      </c>
      <c r="E46" s="6" t="s">
        <v>316</v>
      </c>
    </row>
    <row r="47" spans="1:5" x14ac:dyDescent="0.25">
      <c r="A47" s="7">
        <v>33146</v>
      </c>
      <c r="E47" s="8">
        <v>72.3</v>
      </c>
    </row>
    <row r="48" spans="1:5" x14ac:dyDescent="0.25">
      <c r="A48" s="7">
        <v>33177</v>
      </c>
      <c r="E48" s="6" t="s">
        <v>316</v>
      </c>
    </row>
    <row r="49" spans="1:5" x14ac:dyDescent="0.25">
      <c r="A49" s="7">
        <v>33207</v>
      </c>
      <c r="E49" s="6" t="s">
        <v>316</v>
      </c>
    </row>
    <row r="50" spans="1:5" x14ac:dyDescent="0.25">
      <c r="A50" s="7">
        <v>33238</v>
      </c>
      <c r="E50" s="8">
        <v>75.8</v>
      </c>
    </row>
    <row r="51" spans="1:5" x14ac:dyDescent="0.25">
      <c r="A51" s="7">
        <v>33269</v>
      </c>
      <c r="E51" s="6" t="s">
        <v>316</v>
      </c>
    </row>
    <row r="52" spans="1:5" x14ac:dyDescent="0.25">
      <c r="A52" s="7">
        <v>33297</v>
      </c>
      <c r="E52" s="6" t="s">
        <v>316</v>
      </c>
    </row>
    <row r="53" spans="1:5" x14ac:dyDescent="0.25">
      <c r="A53" s="7">
        <v>33328</v>
      </c>
      <c r="E53" s="8">
        <v>79.3</v>
      </c>
    </row>
    <row r="54" spans="1:5" x14ac:dyDescent="0.25">
      <c r="A54" s="7">
        <v>33358</v>
      </c>
      <c r="E54" s="6" t="s">
        <v>316</v>
      </c>
    </row>
    <row r="55" spans="1:5" x14ac:dyDescent="0.25">
      <c r="A55" s="7">
        <v>33389</v>
      </c>
      <c r="E55" s="6" t="s">
        <v>316</v>
      </c>
    </row>
    <row r="56" spans="1:5" x14ac:dyDescent="0.25">
      <c r="A56" s="7">
        <v>33419</v>
      </c>
      <c r="E56" s="8">
        <v>82.5</v>
      </c>
    </row>
    <row r="57" spans="1:5" x14ac:dyDescent="0.25">
      <c r="A57" s="7">
        <v>33450</v>
      </c>
      <c r="E57" s="6" t="s">
        <v>316</v>
      </c>
    </row>
    <row r="58" spans="1:5" x14ac:dyDescent="0.25">
      <c r="A58" s="7">
        <v>33481</v>
      </c>
      <c r="E58" s="6" t="s">
        <v>316</v>
      </c>
    </row>
    <row r="59" spans="1:5" x14ac:dyDescent="0.25">
      <c r="A59" s="7">
        <v>33511</v>
      </c>
      <c r="E59" s="8">
        <v>85.1</v>
      </c>
    </row>
    <row r="60" spans="1:5" x14ac:dyDescent="0.25">
      <c r="A60" s="7">
        <v>33542</v>
      </c>
      <c r="E60" s="6" t="s">
        <v>316</v>
      </c>
    </row>
    <row r="61" spans="1:5" x14ac:dyDescent="0.25">
      <c r="A61" s="7">
        <v>33572</v>
      </c>
      <c r="E61" s="6" t="s">
        <v>316</v>
      </c>
    </row>
    <row r="62" spans="1:5" x14ac:dyDescent="0.25">
      <c r="A62" s="7">
        <v>33603</v>
      </c>
      <c r="E62" s="8">
        <v>86.4</v>
      </c>
    </row>
    <row r="63" spans="1:5" x14ac:dyDescent="0.25">
      <c r="A63" s="7">
        <v>33634</v>
      </c>
      <c r="E63" s="6" t="s">
        <v>316</v>
      </c>
    </row>
    <row r="64" spans="1:5" x14ac:dyDescent="0.25">
      <c r="A64" s="7">
        <v>33663</v>
      </c>
      <c r="E64" s="6" t="s">
        <v>316</v>
      </c>
    </row>
    <row r="65" spans="1:5" x14ac:dyDescent="0.25">
      <c r="A65" s="7">
        <v>33694</v>
      </c>
      <c r="E65" s="8">
        <v>86.9</v>
      </c>
    </row>
    <row r="66" spans="1:5" x14ac:dyDescent="0.25">
      <c r="A66" s="7">
        <v>33724</v>
      </c>
      <c r="E66" s="6" t="s">
        <v>316</v>
      </c>
    </row>
    <row r="67" spans="1:5" x14ac:dyDescent="0.25">
      <c r="A67" s="7">
        <v>33755</v>
      </c>
      <c r="E67" s="6" t="s">
        <v>316</v>
      </c>
    </row>
    <row r="68" spans="1:5" x14ac:dyDescent="0.25">
      <c r="A68" s="7">
        <v>33785</v>
      </c>
      <c r="E68" s="8">
        <v>86.6</v>
      </c>
    </row>
    <row r="69" spans="1:5" x14ac:dyDescent="0.25">
      <c r="A69" s="7">
        <v>33816</v>
      </c>
      <c r="E69" s="6" t="s">
        <v>316</v>
      </c>
    </row>
    <row r="70" spans="1:5" x14ac:dyDescent="0.25">
      <c r="A70" s="7">
        <v>33847</v>
      </c>
      <c r="E70" s="6" t="s">
        <v>316</v>
      </c>
    </row>
    <row r="71" spans="1:5" x14ac:dyDescent="0.25">
      <c r="A71" s="7">
        <v>33877</v>
      </c>
      <c r="E71" s="8">
        <v>86.4</v>
      </c>
    </row>
    <row r="72" spans="1:5" x14ac:dyDescent="0.25">
      <c r="A72" s="7">
        <v>33908</v>
      </c>
      <c r="E72" s="6" t="s">
        <v>316</v>
      </c>
    </row>
    <row r="73" spans="1:5" x14ac:dyDescent="0.25">
      <c r="A73" s="7">
        <v>33938</v>
      </c>
      <c r="E73" s="6" t="s">
        <v>316</v>
      </c>
    </row>
    <row r="74" spans="1:5" x14ac:dyDescent="0.25">
      <c r="A74" s="7">
        <v>33969</v>
      </c>
      <c r="E74" s="8">
        <v>85.8</v>
      </c>
    </row>
    <row r="75" spans="1:5" x14ac:dyDescent="0.25">
      <c r="A75" s="7">
        <v>34000</v>
      </c>
      <c r="C75" s="8">
        <v>147.19999999999999</v>
      </c>
      <c r="D75" s="8">
        <v>105.7</v>
      </c>
      <c r="E75" s="6" t="s">
        <v>316</v>
      </c>
    </row>
    <row r="76" spans="1:5" x14ac:dyDescent="0.25">
      <c r="A76" s="7">
        <v>34028</v>
      </c>
      <c r="C76" s="8">
        <v>158.6</v>
      </c>
      <c r="D76" s="8">
        <v>107.7</v>
      </c>
      <c r="E76" s="6" t="s">
        <v>316</v>
      </c>
    </row>
    <row r="77" spans="1:5" x14ac:dyDescent="0.25">
      <c r="A77" s="7">
        <v>34059</v>
      </c>
      <c r="C77" s="8">
        <v>158</v>
      </c>
      <c r="D77" s="8">
        <v>108.9</v>
      </c>
      <c r="E77" s="8">
        <v>85.3</v>
      </c>
    </row>
    <row r="78" spans="1:5" x14ac:dyDescent="0.25">
      <c r="A78" s="7">
        <v>34089</v>
      </c>
      <c r="C78" s="8">
        <v>156.80000000000001</v>
      </c>
      <c r="D78" s="8">
        <v>106.1</v>
      </c>
      <c r="E78" s="6" t="s">
        <v>316</v>
      </c>
    </row>
    <row r="79" spans="1:5" x14ac:dyDescent="0.25">
      <c r="A79" s="7">
        <v>34120</v>
      </c>
      <c r="C79" s="8">
        <v>157.30000000000001</v>
      </c>
      <c r="D79" s="8">
        <v>115.4</v>
      </c>
      <c r="E79" s="6" t="s">
        <v>316</v>
      </c>
    </row>
    <row r="80" spans="1:5" x14ac:dyDescent="0.25">
      <c r="A80" s="7">
        <v>34150</v>
      </c>
      <c r="C80" s="8">
        <v>164.7</v>
      </c>
      <c r="D80" s="8">
        <v>118.9</v>
      </c>
      <c r="E80" s="8">
        <v>82.7</v>
      </c>
    </row>
    <row r="81" spans="1:5" x14ac:dyDescent="0.25">
      <c r="A81" s="7">
        <v>34181</v>
      </c>
      <c r="C81" s="8">
        <v>164.7</v>
      </c>
      <c r="D81" s="8">
        <v>117.9</v>
      </c>
      <c r="E81" s="6" t="s">
        <v>316</v>
      </c>
    </row>
    <row r="82" spans="1:5" x14ac:dyDescent="0.25">
      <c r="A82" s="7">
        <v>34212</v>
      </c>
      <c r="C82" s="8">
        <v>167.2</v>
      </c>
      <c r="D82" s="8">
        <v>113.4</v>
      </c>
      <c r="E82" s="6" t="s">
        <v>316</v>
      </c>
    </row>
    <row r="83" spans="1:5" x14ac:dyDescent="0.25">
      <c r="A83" s="7">
        <v>34242</v>
      </c>
      <c r="C83" s="8">
        <v>168.9</v>
      </c>
      <c r="D83" s="8">
        <v>112.5</v>
      </c>
      <c r="E83" s="8">
        <v>80.5</v>
      </c>
    </row>
    <row r="84" spans="1:5" x14ac:dyDescent="0.25">
      <c r="A84" s="7">
        <v>34273</v>
      </c>
      <c r="C84" s="8">
        <v>173.3</v>
      </c>
      <c r="D84" s="8">
        <v>114.8</v>
      </c>
      <c r="E84" s="6" t="s">
        <v>316</v>
      </c>
    </row>
    <row r="85" spans="1:5" x14ac:dyDescent="0.25">
      <c r="A85" s="7">
        <v>34303</v>
      </c>
      <c r="C85" s="8">
        <v>173.9</v>
      </c>
      <c r="D85" s="8">
        <v>119.2</v>
      </c>
      <c r="E85" s="6" t="s">
        <v>316</v>
      </c>
    </row>
    <row r="86" spans="1:5" x14ac:dyDescent="0.25">
      <c r="A86" s="7">
        <v>34334</v>
      </c>
      <c r="C86" s="8">
        <v>184.1</v>
      </c>
      <c r="D86" s="8">
        <v>119.1</v>
      </c>
      <c r="E86" s="8">
        <v>79.400000000000006</v>
      </c>
    </row>
    <row r="87" spans="1:5" x14ac:dyDescent="0.25">
      <c r="A87" s="7">
        <v>34365</v>
      </c>
      <c r="C87" s="8">
        <v>192.8</v>
      </c>
      <c r="D87" s="8">
        <v>127.9</v>
      </c>
      <c r="E87" s="6" t="s">
        <v>316</v>
      </c>
    </row>
    <row r="88" spans="1:5" x14ac:dyDescent="0.25">
      <c r="A88" s="7">
        <v>34393</v>
      </c>
      <c r="C88" s="8">
        <v>210.2</v>
      </c>
      <c r="D88" s="8">
        <v>130.9</v>
      </c>
      <c r="E88" s="6" t="s">
        <v>316</v>
      </c>
    </row>
    <row r="89" spans="1:5" x14ac:dyDescent="0.25">
      <c r="A89" s="7">
        <v>34424</v>
      </c>
      <c r="C89" s="8">
        <v>236.1</v>
      </c>
      <c r="D89" s="8">
        <v>132.19999999999999</v>
      </c>
      <c r="E89" s="8">
        <v>79</v>
      </c>
    </row>
    <row r="90" spans="1:5" x14ac:dyDescent="0.25">
      <c r="A90" s="7">
        <v>34454</v>
      </c>
      <c r="C90" s="8">
        <v>239.5</v>
      </c>
      <c r="D90" s="8">
        <v>139.19999999999999</v>
      </c>
      <c r="E90" s="6" t="s">
        <v>316</v>
      </c>
    </row>
    <row r="91" spans="1:5" x14ac:dyDescent="0.25">
      <c r="A91" s="7">
        <v>34485</v>
      </c>
      <c r="C91" s="8">
        <v>250</v>
      </c>
      <c r="D91" s="8">
        <v>138.30000000000001</v>
      </c>
      <c r="E91" s="6" t="s">
        <v>316</v>
      </c>
    </row>
    <row r="92" spans="1:5" x14ac:dyDescent="0.25">
      <c r="A92" s="7">
        <v>34515</v>
      </c>
      <c r="C92" s="8">
        <v>228.7</v>
      </c>
      <c r="D92" s="8">
        <v>135.80000000000001</v>
      </c>
      <c r="E92" s="8">
        <v>78.7</v>
      </c>
    </row>
    <row r="93" spans="1:5" x14ac:dyDescent="0.25">
      <c r="A93" s="7">
        <v>34546</v>
      </c>
      <c r="C93" s="8">
        <v>238.1</v>
      </c>
      <c r="D93" s="8">
        <v>144</v>
      </c>
      <c r="E93" s="6" t="s">
        <v>316</v>
      </c>
    </row>
    <row r="94" spans="1:5" x14ac:dyDescent="0.25">
      <c r="A94" s="7">
        <v>34577</v>
      </c>
      <c r="C94" s="8">
        <v>234.2</v>
      </c>
      <c r="D94" s="8">
        <v>129.6</v>
      </c>
      <c r="E94" s="6" t="s">
        <v>316</v>
      </c>
    </row>
    <row r="95" spans="1:5" x14ac:dyDescent="0.25">
      <c r="A95" s="7">
        <v>34607</v>
      </c>
      <c r="C95" s="8">
        <v>235.8</v>
      </c>
      <c r="D95" s="8">
        <v>130.5</v>
      </c>
      <c r="E95" s="8">
        <v>78.7</v>
      </c>
    </row>
    <row r="96" spans="1:5" x14ac:dyDescent="0.25">
      <c r="A96" s="7">
        <v>34638</v>
      </c>
      <c r="C96" s="8">
        <v>226.3</v>
      </c>
      <c r="D96" s="8">
        <v>130.1</v>
      </c>
      <c r="E96" s="6" t="s">
        <v>316</v>
      </c>
    </row>
    <row r="97" spans="1:5" x14ac:dyDescent="0.25">
      <c r="A97" s="7">
        <v>34668</v>
      </c>
      <c r="C97" s="8">
        <v>236.5</v>
      </c>
      <c r="D97" s="8">
        <v>133.9</v>
      </c>
      <c r="E97" s="6" t="s">
        <v>316</v>
      </c>
    </row>
    <row r="98" spans="1:5" x14ac:dyDescent="0.25">
      <c r="A98" s="7">
        <v>34699</v>
      </c>
      <c r="C98" s="8">
        <v>235.2</v>
      </c>
      <c r="D98" s="8">
        <v>129.80000000000001</v>
      </c>
      <c r="E98" s="8">
        <v>78.8</v>
      </c>
    </row>
    <row r="99" spans="1:5" x14ac:dyDescent="0.25">
      <c r="A99" s="7">
        <v>34730</v>
      </c>
      <c r="C99" s="8">
        <v>216.2</v>
      </c>
      <c r="D99" s="8">
        <v>130.1</v>
      </c>
      <c r="E99" s="6" t="s">
        <v>316</v>
      </c>
    </row>
    <row r="100" spans="1:5" x14ac:dyDescent="0.25">
      <c r="A100" s="7">
        <v>34758</v>
      </c>
      <c r="C100" s="8">
        <v>213.8</v>
      </c>
      <c r="D100" s="8">
        <v>121.7</v>
      </c>
      <c r="E100" s="6" t="s">
        <v>316</v>
      </c>
    </row>
    <row r="101" spans="1:5" x14ac:dyDescent="0.25">
      <c r="A101" s="7">
        <v>34789</v>
      </c>
      <c r="C101" s="8">
        <v>208.5</v>
      </c>
      <c r="D101" s="8">
        <v>130.19999999999999</v>
      </c>
      <c r="E101" s="8">
        <v>78.8</v>
      </c>
    </row>
    <row r="102" spans="1:5" x14ac:dyDescent="0.25">
      <c r="A102" s="7">
        <v>34819</v>
      </c>
      <c r="C102" s="8">
        <v>210.6</v>
      </c>
      <c r="D102" s="8">
        <v>136.80000000000001</v>
      </c>
      <c r="E102" s="6" t="s">
        <v>316</v>
      </c>
    </row>
    <row r="103" spans="1:5" x14ac:dyDescent="0.25">
      <c r="A103" s="7">
        <v>34850</v>
      </c>
      <c r="C103" s="8">
        <v>200.5</v>
      </c>
      <c r="D103" s="8">
        <v>133.4</v>
      </c>
      <c r="E103" s="6" t="s">
        <v>316</v>
      </c>
    </row>
    <row r="104" spans="1:5" x14ac:dyDescent="0.25">
      <c r="A104" s="7">
        <v>34880</v>
      </c>
      <c r="C104" s="8">
        <v>195.4</v>
      </c>
      <c r="D104" s="8">
        <v>134.69999999999999</v>
      </c>
      <c r="E104" s="8">
        <v>78.900000000000006</v>
      </c>
    </row>
    <row r="105" spans="1:5" x14ac:dyDescent="0.25">
      <c r="A105" s="7">
        <v>34911</v>
      </c>
      <c r="C105" s="8">
        <v>178.7</v>
      </c>
      <c r="D105" s="8">
        <v>128.5</v>
      </c>
      <c r="E105" s="6" t="s">
        <v>316</v>
      </c>
    </row>
    <row r="106" spans="1:5" x14ac:dyDescent="0.25">
      <c r="A106" s="7">
        <v>34942</v>
      </c>
      <c r="C106" s="8">
        <v>189.8</v>
      </c>
      <c r="D106" s="8">
        <v>127</v>
      </c>
      <c r="E106" s="6" t="s">
        <v>316</v>
      </c>
    </row>
    <row r="107" spans="1:5" x14ac:dyDescent="0.25">
      <c r="A107" s="7">
        <v>34972</v>
      </c>
      <c r="C107" s="8">
        <v>182.4</v>
      </c>
      <c r="D107" s="8">
        <v>125.3</v>
      </c>
      <c r="E107" s="8">
        <v>78.900000000000006</v>
      </c>
    </row>
    <row r="108" spans="1:5" x14ac:dyDescent="0.25">
      <c r="A108" s="7">
        <v>35003</v>
      </c>
      <c r="C108" s="8">
        <v>167.4</v>
      </c>
      <c r="D108" s="8">
        <v>139.6</v>
      </c>
      <c r="E108" s="6" t="s">
        <v>316</v>
      </c>
    </row>
    <row r="109" spans="1:5" x14ac:dyDescent="0.25">
      <c r="A109" s="7">
        <v>35033</v>
      </c>
      <c r="C109" s="8">
        <v>188.4</v>
      </c>
      <c r="D109" s="8">
        <v>122.7</v>
      </c>
      <c r="E109" s="6" t="s">
        <v>316</v>
      </c>
    </row>
    <row r="110" spans="1:5" x14ac:dyDescent="0.25">
      <c r="A110" s="7">
        <v>35064</v>
      </c>
      <c r="C110" s="8">
        <v>183.8</v>
      </c>
      <c r="D110" s="8">
        <v>125.9</v>
      </c>
      <c r="E110" s="8">
        <v>79</v>
      </c>
    </row>
    <row r="111" spans="1:5" x14ac:dyDescent="0.25">
      <c r="A111" s="7">
        <v>35095</v>
      </c>
      <c r="C111" s="8">
        <v>189.2</v>
      </c>
      <c r="D111" s="8">
        <v>134.80000000000001</v>
      </c>
      <c r="E111" s="6" t="s">
        <v>316</v>
      </c>
    </row>
    <row r="112" spans="1:5" x14ac:dyDescent="0.25">
      <c r="A112" s="7">
        <v>35124</v>
      </c>
      <c r="C112" s="8">
        <v>183.5</v>
      </c>
      <c r="D112" s="8">
        <v>135</v>
      </c>
      <c r="E112" s="6" t="s">
        <v>316</v>
      </c>
    </row>
    <row r="113" spans="1:5" x14ac:dyDescent="0.25">
      <c r="A113" s="7">
        <v>35155</v>
      </c>
      <c r="C113" s="8">
        <v>191.9</v>
      </c>
      <c r="D113" s="8">
        <v>127.5</v>
      </c>
      <c r="E113" s="8">
        <v>79.099999999999994</v>
      </c>
    </row>
    <row r="114" spans="1:5" x14ac:dyDescent="0.25">
      <c r="A114" s="7">
        <v>35185</v>
      </c>
      <c r="C114" s="8">
        <v>183.6</v>
      </c>
      <c r="D114" s="8">
        <v>126.4</v>
      </c>
      <c r="E114" s="6" t="s">
        <v>316</v>
      </c>
    </row>
    <row r="115" spans="1:5" x14ac:dyDescent="0.25">
      <c r="A115" s="7">
        <v>35216</v>
      </c>
      <c r="C115" s="8">
        <v>195</v>
      </c>
      <c r="D115" s="8">
        <v>136.69999999999999</v>
      </c>
      <c r="E115" s="6" t="s">
        <v>316</v>
      </c>
    </row>
    <row r="116" spans="1:5" x14ac:dyDescent="0.25">
      <c r="A116" s="7">
        <v>35246</v>
      </c>
      <c r="C116" s="8">
        <v>187.5</v>
      </c>
      <c r="D116" s="8">
        <v>134.4</v>
      </c>
      <c r="E116" s="8">
        <v>79.3</v>
      </c>
    </row>
    <row r="117" spans="1:5" x14ac:dyDescent="0.25">
      <c r="A117" s="7">
        <v>35277</v>
      </c>
      <c r="C117" s="8">
        <v>178.4</v>
      </c>
      <c r="D117" s="8">
        <v>130.30000000000001</v>
      </c>
      <c r="E117" s="6" t="s">
        <v>316</v>
      </c>
    </row>
    <row r="118" spans="1:5" x14ac:dyDescent="0.25">
      <c r="A118" s="7">
        <v>35308</v>
      </c>
      <c r="C118" s="8">
        <v>177.6</v>
      </c>
      <c r="D118" s="8">
        <v>129</v>
      </c>
      <c r="E118" s="6" t="s">
        <v>316</v>
      </c>
    </row>
    <row r="119" spans="1:5" x14ac:dyDescent="0.25">
      <c r="A119" s="7">
        <v>35338</v>
      </c>
      <c r="C119" s="8">
        <v>183.8</v>
      </c>
      <c r="D119" s="8">
        <v>138.5</v>
      </c>
      <c r="E119" s="8">
        <v>79.400000000000006</v>
      </c>
    </row>
    <row r="120" spans="1:5" x14ac:dyDescent="0.25">
      <c r="A120" s="7">
        <v>35369</v>
      </c>
      <c r="C120" s="8">
        <v>177.6</v>
      </c>
      <c r="D120" s="8">
        <v>132.5</v>
      </c>
      <c r="E120" s="6" t="s">
        <v>316</v>
      </c>
    </row>
    <row r="121" spans="1:5" x14ac:dyDescent="0.25">
      <c r="A121" s="7">
        <v>35399</v>
      </c>
      <c r="C121" s="8">
        <v>195.2</v>
      </c>
      <c r="D121" s="8">
        <v>138.69999999999999</v>
      </c>
      <c r="E121" s="6" t="s">
        <v>316</v>
      </c>
    </row>
    <row r="122" spans="1:5" x14ac:dyDescent="0.25">
      <c r="A122" s="7">
        <v>35430</v>
      </c>
      <c r="C122" s="8">
        <v>217.2</v>
      </c>
      <c r="D122" s="8">
        <v>144.5</v>
      </c>
      <c r="E122" s="8">
        <v>79.599999999999994</v>
      </c>
    </row>
    <row r="123" spans="1:5" x14ac:dyDescent="0.25">
      <c r="A123" s="7">
        <v>35461</v>
      </c>
      <c r="C123" s="8">
        <v>223.2</v>
      </c>
      <c r="D123" s="8">
        <v>150.80000000000001</v>
      </c>
      <c r="E123" s="6" t="s">
        <v>316</v>
      </c>
    </row>
    <row r="124" spans="1:5" x14ac:dyDescent="0.25">
      <c r="A124" s="7">
        <v>35489</v>
      </c>
      <c r="C124" s="8">
        <v>212</v>
      </c>
      <c r="D124" s="8">
        <v>156.19999999999999</v>
      </c>
      <c r="E124" s="6" t="s">
        <v>316</v>
      </c>
    </row>
    <row r="125" spans="1:5" x14ac:dyDescent="0.25">
      <c r="A125" s="7">
        <v>35520</v>
      </c>
      <c r="C125" s="8">
        <v>229.9</v>
      </c>
      <c r="D125" s="8">
        <v>168</v>
      </c>
      <c r="E125" s="8">
        <v>79.7</v>
      </c>
    </row>
    <row r="126" spans="1:5" x14ac:dyDescent="0.25">
      <c r="A126" s="7">
        <v>35550</v>
      </c>
      <c r="C126" s="8">
        <v>219.8</v>
      </c>
      <c r="D126" s="8">
        <v>170.7</v>
      </c>
      <c r="E126" s="6" t="s">
        <v>316</v>
      </c>
    </row>
    <row r="127" spans="1:5" x14ac:dyDescent="0.25">
      <c r="A127" s="7">
        <v>35581</v>
      </c>
      <c r="C127" s="8">
        <v>221.9</v>
      </c>
      <c r="D127" s="8">
        <v>182.9</v>
      </c>
      <c r="E127" s="6" t="s">
        <v>316</v>
      </c>
    </row>
    <row r="128" spans="1:5" x14ac:dyDescent="0.25">
      <c r="A128" s="7">
        <v>35611</v>
      </c>
      <c r="C128" s="8">
        <v>233.2</v>
      </c>
      <c r="D128" s="8">
        <v>180</v>
      </c>
      <c r="E128" s="8">
        <v>79.7</v>
      </c>
    </row>
    <row r="129" spans="1:5" x14ac:dyDescent="0.25">
      <c r="A129" s="7">
        <v>35642</v>
      </c>
      <c r="C129" s="8">
        <v>214.6</v>
      </c>
      <c r="D129" s="8">
        <v>181.7</v>
      </c>
      <c r="E129" s="6" t="s">
        <v>316</v>
      </c>
    </row>
    <row r="130" spans="1:5" x14ac:dyDescent="0.25">
      <c r="A130" s="7">
        <v>35673</v>
      </c>
      <c r="C130" s="8">
        <v>203.6</v>
      </c>
      <c r="D130" s="8">
        <v>195.9</v>
      </c>
      <c r="E130" s="6" t="s">
        <v>316</v>
      </c>
    </row>
    <row r="131" spans="1:5" x14ac:dyDescent="0.25">
      <c r="A131" s="7">
        <v>35703</v>
      </c>
      <c r="C131" s="8">
        <v>210.4</v>
      </c>
      <c r="D131" s="8">
        <v>202.6</v>
      </c>
      <c r="E131" s="8">
        <v>79.8</v>
      </c>
    </row>
    <row r="132" spans="1:5" x14ac:dyDescent="0.25">
      <c r="A132" s="7">
        <v>35734</v>
      </c>
      <c r="C132" s="8">
        <v>213.9</v>
      </c>
      <c r="D132" s="8">
        <v>192.2</v>
      </c>
      <c r="E132" s="6" t="s">
        <v>316</v>
      </c>
    </row>
    <row r="133" spans="1:5" x14ac:dyDescent="0.25">
      <c r="A133" s="7">
        <v>35764</v>
      </c>
      <c r="C133" s="8">
        <v>200.9</v>
      </c>
      <c r="D133" s="8">
        <v>181.1</v>
      </c>
      <c r="E133" s="6" t="s">
        <v>316</v>
      </c>
    </row>
    <row r="134" spans="1:5" x14ac:dyDescent="0.25">
      <c r="A134" s="7">
        <v>35795</v>
      </c>
      <c r="C134" s="8">
        <v>173.3</v>
      </c>
      <c r="D134" s="8">
        <v>165.3</v>
      </c>
      <c r="E134" s="8">
        <v>79.5</v>
      </c>
    </row>
    <row r="135" spans="1:5" x14ac:dyDescent="0.25">
      <c r="A135" s="7">
        <v>35826</v>
      </c>
      <c r="C135" s="8">
        <v>172.2</v>
      </c>
      <c r="D135" s="8">
        <v>175</v>
      </c>
      <c r="E135" s="6" t="s">
        <v>316</v>
      </c>
    </row>
    <row r="136" spans="1:5" x14ac:dyDescent="0.25">
      <c r="A136" s="7">
        <v>35854</v>
      </c>
      <c r="C136" s="8">
        <v>158.5</v>
      </c>
      <c r="D136" s="8">
        <v>159.9</v>
      </c>
      <c r="E136" s="6" t="s">
        <v>316</v>
      </c>
    </row>
    <row r="137" spans="1:5" x14ac:dyDescent="0.25">
      <c r="A137" s="7">
        <v>35885</v>
      </c>
      <c r="C137" s="8">
        <v>163.9</v>
      </c>
      <c r="D137" s="8">
        <v>144.9</v>
      </c>
      <c r="E137" s="8">
        <v>78.099999999999994</v>
      </c>
    </row>
    <row r="138" spans="1:5" x14ac:dyDescent="0.25">
      <c r="A138" s="7">
        <v>35915</v>
      </c>
      <c r="C138" s="8">
        <v>162.30000000000001</v>
      </c>
      <c r="D138" s="8">
        <v>138.5</v>
      </c>
      <c r="E138" s="6" t="s">
        <v>316</v>
      </c>
    </row>
    <row r="139" spans="1:5" x14ac:dyDescent="0.25">
      <c r="A139" s="7">
        <v>35946</v>
      </c>
      <c r="C139" s="8">
        <v>150.80000000000001</v>
      </c>
      <c r="D139" s="8">
        <v>138.9</v>
      </c>
      <c r="E139" s="6" t="s">
        <v>316</v>
      </c>
    </row>
    <row r="140" spans="1:5" x14ac:dyDescent="0.25">
      <c r="A140" s="7">
        <v>35976</v>
      </c>
      <c r="C140" s="8">
        <v>139.19999999999999</v>
      </c>
      <c r="D140" s="8">
        <v>135.1</v>
      </c>
      <c r="E140" s="8">
        <v>69.400000000000006</v>
      </c>
    </row>
    <row r="141" spans="1:5" x14ac:dyDescent="0.25">
      <c r="A141" s="7">
        <v>36007</v>
      </c>
      <c r="C141" s="8">
        <v>118.2</v>
      </c>
      <c r="D141" s="8">
        <v>123</v>
      </c>
      <c r="E141" s="6" t="s">
        <v>316</v>
      </c>
    </row>
    <row r="142" spans="1:5" x14ac:dyDescent="0.25">
      <c r="A142" s="7">
        <v>36038</v>
      </c>
      <c r="C142" s="8">
        <v>118.7</v>
      </c>
      <c r="D142" s="8">
        <v>105.3</v>
      </c>
      <c r="E142" s="6" t="s">
        <v>316</v>
      </c>
    </row>
    <row r="143" spans="1:5" x14ac:dyDescent="0.25">
      <c r="A143" s="7">
        <v>36068</v>
      </c>
      <c r="C143" s="8">
        <v>104.8</v>
      </c>
      <c r="D143" s="8">
        <v>110.8</v>
      </c>
      <c r="E143" s="8">
        <v>66.8</v>
      </c>
    </row>
    <row r="144" spans="1:5" x14ac:dyDescent="0.25">
      <c r="A144" s="7">
        <v>36099</v>
      </c>
      <c r="C144" s="8">
        <v>112.9</v>
      </c>
      <c r="D144" s="8">
        <v>98.6</v>
      </c>
      <c r="E144" s="6" t="s">
        <v>316</v>
      </c>
    </row>
    <row r="145" spans="1:5" x14ac:dyDescent="0.25">
      <c r="A145" s="7">
        <v>36129</v>
      </c>
      <c r="C145" s="8">
        <v>105.4</v>
      </c>
      <c r="D145" s="8">
        <v>106.8</v>
      </c>
      <c r="E145" s="6" t="s">
        <v>316</v>
      </c>
    </row>
    <row r="146" spans="1:5" x14ac:dyDescent="0.25">
      <c r="A146" s="7">
        <v>36160</v>
      </c>
      <c r="C146" s="8">
        <v>106.6</v>
      </c>
      <c r="D146" s="8">
        <v>102.7</v>
      </c>
      <c r="E146" s="8">
        <v>66.5</v>
      </c>
    </row>
    <row r="147" spans="1:5" x14ac:dyDescent="0.25">
      <c r="A147" s="7">
        <v>36191</v>
      </c>
      <c r="C147" s="8">
        <v>101.9</v>
      </c>
      <c r="D147" s="8">
        <v>104</v>
      </c>
      <c r="E147" s="6" t="s">
        <v>316</v>
      </c>
    </row>
    <row r="148" spans="1:5" x14ac:dyDescent="0.25">
      <c r="A148" s="7">
        <v>36219</v>
      </c>
      <c r="C148" s="8">
        <v>100.2</v>
      </c>
      <c r="D148" s="8">
        <v>97.9</v>
      </c>
      <c r="E148" s="6" t="s">
        <v>316</v>
      </c>
    </row>
    <row r="149" spans="1:5" x14ac:dyDescent="0.25">
      <c r="A149" s="7">
        <v>36250</v>
      </c>
      <c r="C149" s="8">
        <v>102.4</v>
      </c>
      <c r="D149" s="8">
        <v>100.8</v>
      </c>
      <c r="E149" s="8">
        <v>66.599999999999994</v>
      </c>
    </row>
    <row r="150" spans="1:5" x14ac:dyDescent="0.25">
      <c r="A150" s="7">
        <v>36280</v>
      </c>
      <c r="C150" s="8">
        <v>101.6</v>
      </c>
      <c r="D150" s="8">
        <v>100.9</v>
      </c>
      <c r="E150" s="6" t="s">
        <v>316</v>
      </c>
    </row>
    <row r="151" spans="1:5" x14ac:dyDescent="0.25">
      <c r="A151" s="7">
        <v>36311</v>
      </c>
      <c r="C151" s="8">
        <v>101.7</v>
      </c>
      <c r="D151" s="8">
        <v>101.9</v>
      </c>
      <c r="E151" s="6" t="s">
        <v>316</v>
      </c>
    </row>
    <row r="152" spans="1:5" x14ac:dyDescent="0.25">
      <c r="A152" s="7">
        <v>36341</v>
      </c>
      <c r="C152" s="8">
        <v>101.4</v>
      </c>
      <c r="D152" s="8">
        <v>103.2</v>
      </c>
      <c r="E152" s="8">
        <v>67</v>
      </c>
    </row>
    <row r="153" spans="1:5" x14ac:dyDescent="0.25">
      <c r="A153" s="7">
        <v>36372</v>
      </c>
      <c r="C153" s="8">
        <v>102.3</v>
      </c>
      <c r="D153" s="8">
        <v>102.5</v>
      </c>
      <c r="E153" s="6" t="s">
        <v>316</v>
      </c>
    </row>
    <row r="154" spans="1:5" x14ac:dyDescent="0.25">
      <c r="A154" s="7">
        <v>36403</v>
      </c>
      <c r="C154" s="8">
        <v>99.6</v>
      </c>
      <c r="D154" s="8">
        <v>100.4</v>
      </c>
      <c r="E154" s="6" t="s">
        <v>316</v>
      </c>
    </row>
    <row r="155" spans="1:5" x14ac:dyDescent="0.25">
      <c r="A155" s="7">
        <v>36433</v>
      </c>
      <c r="C155" s="8">
        <v>97.4</v>
      </c>
      <c r="D155" s="8">
        <v>99.5</v>
      </c>
      <c r="E155" s="8">
        <v>67.400000000000006</v>
      </c>
    </row>
    <row r="156" spans="1:5" x14ac:dyDescent="0.25">
      <c r="A156" s="7">
        <v>36464</v>
      </c>
      <c r="C156" s="8">
        <v>100.2</v>
      </c>
      <c r="D156" s="8">
        <v>97.7</v>
      </c>
      <c r="E156" s="6" t="s">
        <v>316</v>
      </c>
    </row>
    <row r="157" spans="1:5" x14ac:dyDescent="0.25">
      <c r="A157" s="7">
        <v>36494</v>
      </c>
      <c r="C157" s="8">
        <v>95.9</v>
      </c>
      <c r="D157" s="8">
        <v>95.3</v>
      </c>
      <c r="E157" s="6" t="s">
        <v>316</v>
      </c>
    </row>
    <row r="158" spans="1:5" x14ac:dyDescent="0.25">
      <c r="A158" s="7">
        <v>36525</v>
      </c>
      <c r="C158" s="8">
        <v>95.5</v>
      </c>
      <c r="D158" s="8">
        <v>95.5</v>
      </c>
      <c r="E158" s="8">
        <v>67.7</v>
      </c>
    </row>
    <row r="159" spans="1:5" x14ac:dyDescent="0.25">
      <c r="A159" s="7">
        <v>36556</v>
      </c>
      <c r="C159" s="8">
        <v>95.6</v>
      </c>
      <c r="D159" s="8">
        <v>97.2</v>
      </c>
      <c r="E159" s="6" t="s">
        <v>316</v>
      </c>
    </row>
    <row r="160" spans="1:5" x14ac:dyDescent="0.25">
      <c r="A160" s="7">
        <v>36585</v>
      </c>
      <c r="C160" s="8">
        <v>98.1</v>
      </c>
      <c r="D160" s="8">
        <v>97.6</v>
      </c>
      <c r="E160" s="6" t="s">
        <v>316</v>
      </c>
    </row>
    <row r="161" spans="1:5" x14ac:dyDescent="0.25">
      <c r="A161" s="7">
        <v>36616</v>
      </c>
      <c r="C161" s="8">
        <v>94.1</v>
      </c>
      <c r="D161" s="8">
        <v>99.7</v>
      </c>
      <c r="E161" s="8">
        <v>68</v>
      </c>
    </row>
    <row r="162" spans="1:5" x14ac:dyDescent="0.25">
      <c r="A162" s="7">
        <v>36646</v>
      </c>
      <c r="C162" s="8">
        <v>93.7</v>
      </c>
      <c r="D162" s="8">
        <v>97.6</v>
      </c>
      <c r="E162" s="6" t="s">
        <v>316</v>
      </c>
    </row>
    <row r="163" spans="1:5" x14ac:dyDescent="0.25">
      <c r="A163" s="7">
        <v>36677</v>
      </c>
      <c r="C163" s="8">
        <v>89.6</v>
      </c>
      <c r="D163" s="8">
        <v>93.9</v>
      </c>
      <c r="E163" s="6" t="s">
        <v>316</v>
      </c>
    </row>
    <row r="164" spans="1:5" x14ac:dyDescent="0.25">
      <c r="A164" s="7">
        <v>36707</v>
      </c>
      <c r="C164" s="8">
        <v>92.3</v>
      </c>
      <c r="D164" s="8">
        <v>89.4</v>
      </c>
      <c r="E164" s="8">
        <v>68.2</v>
      </c>
    </row>
    <row r="165" spans="1:5" x14ac:dyDescent="0.25">
      <c r="A165" s="7">
        <v>36738</v>
      </c>
      <c r="C165" s="8">
        <v>83.8</v>
      </c>
      <c r="D165" s="8">
        <v>87.1</v>
      </c>
      <c r="E165" s="6" t="s">
        <v>316</v>
      </c>
    </row>
    <row r="166" spans="1:5" x14ac:dyDescent="0.25">
      <c r="A166" s="7">
        <v>36769</v>
      </c>
      <c r="C166" s="8">
        <v>86.6</v>
      </c>
      <c r="D166" s="8">
        <v>92.2</v>
      </c>
      <c r="E166" s="6" t="s">
        <v>316</v>
      </c>
    </row>
    <row r="167" spans="1:5" x14ac:dyDescent="0.25">
      <c r="A167" s="7">
        <v>36799</v>
      </c>
      <c r="C167" s="8">
        <v>87.1</v>
      </c>
      <c r="D167" s="8">
        <v>94</v>
      </c>
      <c r="E167" s="8">
        <v>68.3</v>
      </c>
    </row>
    <row r="168" spans="1:5" x14ac:dyDescent="0.25">
      <c r="A168" s="7">
        <v>36830</v>
      </c>
      <c r="C168" s="8">
        <v>86.4</v>
      </c>
      <c r="D168" s="8">
        <v>91.3</v>
      </c>
      <c r="E168" s="6" t="s">
        <v>316</v>
      </c>
    </row>
    <row r="169" spans="1:5" x14ac:dyDescent="0.25">
      <c r="A169" s="7">
        <v>36860</v>
      </c>
      <c r="C169" s="8">
        <v>86.7</v>
      </c>
      <c r="D169" s="8">
        <v>91.2</v>
      </c>
      <c r="E169" s="6" t="s">
        <v>316</v>
      </c>
    </row>
    <row r="170" spans="1:5" x14ac:dyDescent="0.25">
      <c r="A170" s="7">
        <v>36891</v>
      </c>
      <c r="C170" s="8">
        <v>84.9</v>
      </c>
      <c r="D170" s="8">
        <v>92.4</v>
      </c>
      <c r="E170" s="8">
        <v>67.599999999999994</v>
      </c>
    </row>
    <row r="171" spans="1:5" x14ac:dyDescent="0.25">
      <c r="A171" s="7">
        <v>36922</v>
      </c>
      <c r="C171" s="8">
        <v>83.3</v>
      </c>
      <c r="D171" s="8">
        <v>92</v>
      </c>
      <c r="E171" s="6" t="s">
        <v>316</v>
      </c>
    </row>
    <row r="172" spans="1:5" x14ac:dyDescent="0.25">
      <c r="A172" s="7">
        <v>36950</v>
      </c>
      <c r="C172" s="8">
        <v>84.6</v>
      </c>
      <c r="D172" s="8">
        <v>87.9</v>
      </c>
      <c r="E172" s="6" t="s">
        <v>316</v>
      </c>
    </row>
    <row r="173" spans="1:5" x14ac:dyDescent="0.25">
      <c r="A173" s="7">
        <v>36981</v>
      </c>
      <c r="C173" s="8">
        <v>88.5</v>
      </c>
      <c r="D173" s="8">
        <v>87.3</v>
      </c>
      <c r="E173" s="8">
        <v>67.599999999999994</v>
      </c>
    </row>
    <row r="174" spans="1:5" x14ac:dyDescent="0.25">
      <c r="A174" s="7">
        <v>37011</v>
      </c>
      <c r="C174" s="8">
        <v>83.6</v>
      </c>
      <c r="D174" s="8">
        <v>86.8</v>
      </c>
      <c r="E174" s="6" t="s">
        <v>316</v>
      </c>
    </row>
    <row r="175" spans="1:5" x14ac:dyDescent="0.25">
      <c r="A175" s="7">
        <v>37042</v>
      </c>
      <c r="C175" s="8">
        <v>82.3</v>
      </c>
      <c r="D175" s="8">
        <v>87.1</v>
      </c>
      <c r="E175" s="6" t="s">
        <v>316</v>
      </c>
    </row>
    <row r="176" spans="1:5" x14ac:dyDescent="0.25">
      <c r="A176" s="7">
        <v>37072</v>
      </c>
      <c r="C176" s="8">
        <v>80.5</v>
      </c>
      <c r="D176" s="8">
        <v>87.3</v>
      </c>
      <c r="E176" s="8">
        <v>67.8</v>
      </c>
    </row>
    <row r="177" spans="1:5" x14ac:dyDescent="0.25">
      <c r="A177" s="7">
        <v>37103</v>
      </c>
      <c r="C177" s="8">
        <v>79</v>
      </c>
      <c r="D177" s="8">
        <v>87.2</v>
      </c>
      <c r="E177" s="6" t="s">
        <v>316</v>
      </c>
    </row>
    <row r="178" spans="1:5" x14ac:dyDescent="0.25">
      <c r="A178" s="7">
        <v>37134</v>
      </c>
      <c r="C178" s="8">
        <v>75.599999999999994</v>
      </c>
      <c r="D178" s="8">
        <v>88.2</v>
      </c>
      <c r="E178" s="6" t="s">
        <v>316</v>
      </c>
    </row>
    <row r="179" spans="1:5" x14ac:dyDescent="0.25">
      <c r="A179" s="7">
        <v>37164</v>
      </c>
      <c r="C179" s="8">
        <v>73.599999999999994</v>
      </c>
      <c r="D179" s="8">
        <v>85.5</v>
      </c>
      <c r="E179" s="8">
        <v>67.900000000000006</v>
      </c>
    </row>
    <row r="180" spans="1:5" x14ac:dyDescent="0.25">
      <c r="A180" s="7">
        <v>37195</v>
      </c>
      <c r="C180" s="8">
        <v>71.2</v>
      </c>
      <c r="D180" s="8">
        <v>83.6</v>
      </c>
      <c r="E180" s="6" t="s">
        <v>316</v>
      </c>
    </row>
    <row r="181" spans="1:5" x14ac:dyDescent="0.25">
      <c r="A181" s="7">
        <v>37225</v>
      </c>
      <c r="C181" s="8">
        <v>71</v>
      </c>
      <c r="D181" s="8">
        <v>83.7</v>
      </c>
      <c r="E181" s="6" t="s">
        <v>316</v>
      </c>
    </row>
    <row r="182" spans="1:5" x14ac:dyDescent="0.25">
      <c r="A182" s="7">
        <v>37256</v>
      </c>
      <c r="C182" s="8">
        <v>71.3</v>
      </c>
      <c r="D182" s="8">
        <v>84.6</v>
      </c>
      <c r="E182" s="8">
        <v>68.2</v>
      </c>
    </row>
    <row r="183" spans="1:5" x14ac:dyDescent="0.25">
      <c r="A183" s="7">
        <v>37287</v>
      </c>
      <c r="C183" s="8">
        <v>70.599999999999994</v>
      </c>
      <c r="D183" s="8">
        <v>85</v>
      </c>
      <c r="E183" s="6" t="s">
        <v>316</v>
      </c>
    </row>
    <row r="184" spans="1:5" x14ac:dyDescent="0.25">
      <c r="A184" s="7">
        <v>37315</v>
      </c>
      <c r="C184" s="8">
        <v>71.8</v>
      </c>
      <c r="D184" s="8">
        <v>84.7</v>
      </c>
      <c r="E184" s="6" t="s">
        <v>316</v>
      </c>
    </row>
    <row r="185" spans="1:5" x14ac:dyDescent="0.25">
      <c r="A185" s="7">
        <v>37346</v>
      </c>
      <c r="C185" s="8">
        <v>71.3</v>
      </c>
      <c r="D185" s="8">
        <v>83.5</v>
      </c>
      <c r="E185" s="8">
        <v>69.400000000000006</v>
      </c>
    </row>
    <row r="186" spans="1:5" x14ac:dyDescent="0.25">
      <c r="A186" s="7">
        <v>37376</v>
      </c>
      <c r="C186" s="8">
        <v>69.400000000000006</v>
      </c>
      <c r="D186" s="8">
        <v>85.3</v>
      </c>
      <c r="E186" s="6" t="s">
        <v>316</v>
      </c>
    </row>
    <row r="187" spans="1:5" x14ac:dyDescent="0.25">
      <c r="A187" s="7">
        <v>37407</v>
      </c>
      <c r="C187" s="8">
        <v>68.7</v>
      </c>
      <c r="D187" s="8">
        <v>86.7</v>
      </c>
      <c r="E187" s="6" t="s">
        <v>316</v>
      </c>
    </row>
    <row r="188" spans="1:5" x14ac:dyDescent="0.25">
      <c r="A188" s="7">
        <v>37437</v>
      </c>
      <c r="C188" s="8">
        <v>68.2</v>
      </c>
      <c r="D188" s="8">
        <v>87.7</v>
      </c>
      <c r="E188" s="8">
        <v>70.3</v>
      </c>
    </row>
    <row r="189" spans="1:5" x14ac:dyDescent="0.25">
      <c r="A189" s="7">
        <v>37468</v>
      </c>
      <c r="C189" s="8">
        <v>69.2</v>
      </c>
      <c r="D189" s="8">
        <v>87.1</v>
      </c>
      <c r="E189" s="6" t="s">
        <v>316</v>
      </c>
    </row>
    <row r="190" spans="1:5" x14ac:dyDescent="0.25">
      <c r="A190" s="7">
        <v>37499</v>
      </c>
      <c r="C190" s="8">
        <v>68.7</v>
      </c>
      <c r="D190" s="8">
        <v>86.9</v>
      </c>
      <c r="E190" s="6" t="s">
        <v>316</v>
      </c>
    </row>
    <row r="191" spans="1:5" x14ac:dyDescent="0.25">
      <c r="A191" s="7">
        <v>37529</v>
      </c>
      <c r="C191" s="8">
        <v>67.8</v>
      </c>
      <c r="D191" s="8">
        <v>84.2</v>
      </c>
      <c r="E191" s="8">
        <v>72.900000000000006</v>
      </c>
    </row>
    <row r="192" spans="1:5" x14ac:dyDescent="0.25">
      <c r="A192" s="7">
        <v>37560</v>
      </c>
      <c r="C192" s="8">
        <v>66.7</v>
      </c>
      <c r="D192" s="8">
        <v>84.1</v>
      </c>
      <c r="E192" s="6" t="s">
        <v>316</v>
      </c>
    </row>
    <row r="193" spans="1:5" x14ac:dyDescent="0.25">
      <c r="A193" s="7">
        <v>37590</v>
      </c>
      <c r="C193" s="8">
        <v>64.599999999999994</v>
      </c>
      <c r="D193" s="8">
        <v>83.7</v>
      </c>
      <c r="E193" s="6" t="s">
        <v>316</v>
      </c>
    </row>
    <row r="194" spans="1:5" x14ac:dyDescent="0.25">
      <c r="A194" s="7">
        <v>37621</v>
      </c>
      <c r="C194" s="8">
        <v>63.5</v>
      </c>
      <c r="D194" s="8">
        <v>81.3</v>
      </c>
      <c r="E194" s="8">
        <v>74.7</v>
      </c>
    </row>
    <row r="195" spans="1:5" x14ac:dyDescent="0.25">
      <c r="A195" s="7">
        <v>37652</v>
      </c>
      <c r="C195" s="8">
        <v>62.5</v>
      </c>
      <c r="D195" s="8">
        <v>82.6</v>
      </c>
      <c r="E195" s="6" t="s">
        <v>316</v>
      </c>
    </row>
    <row r="196" spans="1:5" x14ac:dyDescent="0.25">
      <c r="A196" s="7">
        <v>37680</v>
      </c>
      <c r="C196" s="8">
        <v>61.9</v>
      </c>
      <c r="D196" s="8">
        <v>80.900000000000006</v>
      </c>
      <c r="E196" s="6" t="s">
        <v>316</v>
      </c>
    </row>
    <row r="197" spans="1:5" x14ac:dyDescent="0.25">
      <c r="A197" s="7">
        <v>37711</v>
      </c>
      <c r="C197" s="8">
        <v>61.8</v>
      </c>
      <c r="D197" s="8">
        <v>79.599999999999994</v>
      </c>
      <c r="E197" s="8">
        <v>75</v>
      </c>
    </row>
    <row r="198" spans="1:5" x14ac:dyDescent="0.25">
      <c r="A198" s="7">
        <v>37741</v>
      </c>
      <c r="C198" s="8">
        <v>61</v>
      </c>
      <c r="D198" s="8">
        <v>80</v>
      </c>
      <c r="E198" s="6" t="s">
        <v>316</v>
      </c>
    </row>
    <row r="199" spans="1:5" x14ac:dyDescent="0.25">
      <c r="A199" s="7">
        <v>37772</v>
      </c>
      <c r="C199" s="8">
        <v>56.9</v>
      </c>
      <c r="D199" s="8">
        <v>82.6</v>
      </c>
      <c r="E199" s="6" t="s">
        <v>316</v>
      </c>
    </row>
    <row r="200" spans="1:5" x14ac:dyDescent="0.25">
      <c r="A200" s="7">
        <v>37802</v>
      </c>
      <c r="C200" s="8">
        <v>59.1</v>
      </c>
      <c r="D200" s="8">
        <v>82</v>
      </c>
      <c r="E200" s="8">
        <v>75.400000000000006</v>
      </c>
    </row>
    <row r="201" spans="1:5" x14ac:dyDescent="0.25">
      <c r="A201" s="7">
        <v>37833</v>
      </c>
      <c r="C201" s="8">
        <v>59.9</v>
      </c>
      <c r="D201" s="8">
        <v>79.400000000000006</v>
      </c>
      <c r="E201" s="6" t="s">
        <v>316</v>
      </c>
    </row>
    <row r="202" spans="1:5" x14ac:dyDescent="0.25">
      <c r="A202" s="7">
        <v>37864</v>
      </c>
      <c r="C202" s="8">
        <v>61.5</v>
      </c>
      <c r="D202" s="8">
        <v>85.4</v>
      </c>
      <c r="E202" s="6" t="s">
        <v>316</v>
      </c>
    </row>
    <row r="203" spans="1:5" x14ac:dyDescent="0.25">
      <c r="A203" s="7">
        <v>37894</v>
      </c>
      <c r="C203" s="8">
        <v>63.3</v>
      </c>
      <c r="D203" s="8">
        <v>87.4</v>
      </c>
      <c r="E203" s="8">
        <v>76.400000000000006</v>
      </c>
    </row>
    <row r="204" spans="1:5" x14ac:dyDescent="0.25">
      <c r="A204" s="7">
        <v>37925</v>
      </c>
      <c r="C204" s="8">
        <v>64.599999999999994</v>
      </c>
      <c r="D204" s="8">
        <v>92.9</v>
      </c>
      <c r="E204" s="6" t="s">
        <v>316</v>
      </c>
    </row>
    <row r="205" spans="1:5" x14ac:dyDescent="0.25">
      <c r="A205" s="7">
        <v>37955</v>
      </c>
      <c r="C205" s="8">
        <v>68.5</v>
      </c>
      <c r="D205" s="8">
        <v>94.7</v>
      </c>
      <c r="E205" s="6" t="s">
        <v>316</v>
      </c>
    </row>
    <row r="206" spans="1:5" x14ac:dyDescent="0.25">
      <c r="A206" s="7">
        <v>37986</v>
      </c>
      <c r="C206" s="8">
        <v>69.5</v>
      </c>
      <c r="D206" s="8">
        <v>98.2</v>
      </c>
      <c r="E206" s="8">
        <v>77.599999999999994</v>
      </c>
    </row>
    <row r="207" spans="1:5" x14ac:dyDescent="0.25">
      <c r="A207" s="7">
        <v>38017</v>
      </c>
      <c r="C207" s="8">
        <v>82.5</v>
      </c>
      <c r="D207" s="8">
        <v>101.6</v>
      </c>
      <c r="E207" s="6" t="s">
        <v>316</v>
      </c>
    </row>
    <row r="208" spans="1:5" x14ac:dyDescent="0.25">
      <c r="A208" s="7">
        <v>38046</v>
      </c>
      <c r="C208" s="8">
        <v>87.1</v>
      </c>
      <c r="D208" s="8">
        <v>111.3</v>
      </c>
      <c r="E208" s="6" t="s">
        <v>316</v>
      </c>
    </row>
    <row r="209" spans="1:5" x14ac:dyDescent="0.25">
      <c r="A209" s="7">
        <v>38077</v>
      </c>
      <c r="C209" s="8">
        <v>96.3</v>
      </c>
      <c r="D209" s="8">
        <v>115.1</v>
      </c>
      <c r="E209" s="8">
        <v>78.599999999999994</v>
      </c>
    </row>
    <row r="210" spans="1:5" x14ac:dyDescent="0.25">
      <c r="A210" s="7">
        <v>38107</v>
      </c>
      <c r="C210" s="8">
        <v>95.3</v>
      </c>
      <c r="D210" s="8">
        <v>115.7</v>
      </c>
      <c r="E210" s="6" t="s">
        <v>316</v>
      </c>
    </row>
    <row r="211" spans="1:5" x14ac:dyDescent="0.25">
      <c r="A211" s="7">
        <v>38138</v>
      </c>
      <c r="C211" s="8">
        <v>98.1</v>
      </c>
      <c r="D211" s="8">
        <v>116.3</v>
      </c>
      <c r="E211" s="6" t="s">
        <v>316</v>
      </c>
    </row>
    <row r="212" spans="1:5" x14ac:dyDescent="0.25">
      <c r="A212" s="7">
        <v>38168</v>
      </c>
      <c r="C212" s="8">
        <v>98.1</v>
      </c>
      <c r="D212" s="8">
        <v>113.7</v>
      </c>
      <c r="E212" s="8">
        <v>79.3</v>
      </c>
    </row>
    <row r="213" spans="1:5" x14ac:dyDescent="0.25">
      <c r="A213" s="7">
        <v>38199</v>
      </c>
      <c r="C213" s="8">
        <v>95.9</v>
      </c>
      <c r="D213" s="8">
        <v>116</v>
      </c>
      <c r="E213" s="6" t="s">
        <v>316</v>
      </c>
    </row>
    <row r="214" spans="1:5" x14ac:dyDescent="0.25">
      <c r="A214" s="7">
        <v>38230</v>
      </c>
      <c r="C214" s="8">
        <v>96.8</v>
      </c>
      <c r="D214" s="8">
        <v>115.4</v>
      </c>
      <c r="E214" s="6" t="s">
        <v>316</v>
      </c>
    </row>
    <row r="215" spans="1:5" x14ac:dyDescent="0.25">
      <c r="A215" s="7">
        <v>38260</v>
      </c>
      <c r="C215" s="8">
        <v>105.5</v>
      </c>
      <c r="D215" s="8">
        <v>124.4</v>
      </c>
      <c r="E215" s="8">
        <v>79.7</v>
      </c>
    </row>
    <row r="216" spans="1:5" x14ac:dyDescent="0.25">
      <c r="A216" s="7">
        <v>38291</v>
      </c>
      <c r="C216" s="8">
        <v>108.3</v>
      </c>
      <c r="D216" s="8">
        <v>127</v>
      </c>
      <c r="E216" s="6" t="s">
        <v>316</v>
      </c>
    </row>
    <row r="217" spans="1:5" x14ac:dyDescent="0.25">
      <c r="A217" s="7">
        <v>38321</v>
      </c>
      <c r="C217" s="8">
        <v>112.1</v>
      </c>
      <c r="D217" s="8">
        <v>133.80000000000001</v>
      </c>
      <c r="E217" s="6" t="s">
        <v>316</v>
      </c>
    </row>
    <row r="218" spans="1:5" x14ac:dyDescent="0.25">
      <c r="A218" s="7">
        <v>38352</v>
      </c>
      <c r="C218" s="8">
        <v>115.5</v>
      </c>
      <c r="D218" s="8">
        <v>141.80000000000001</v>
      </c>
      <c r="E218" s="8">
        <v>80</v>
      </c>
    </row>
    <row r="219" spans="1:5" x14ac:dyDescent="0.25">
      <c r="A219" s="7">
        <v>38383</v>
      </c>
      <c r="C219" s="8">
        <v>112.2</v>
      </c>
      <c r="D219" s="8">
        <v>145.69999999999999</v>
      </c>
      <c r="E219" s="8">
        <v>80.099999999999994</v>
      </c>
    </row>
    <row r="220" spans="1:5" x14ac:dyDescent="0.25">
      <c r="A220" s="7">
        <v>38411</v>
      </c>
      <c r="C220" s="8">
        <v>127.7</v>
      </c>
      <c r="D220" s="8">
        <v>137.80000000000001</v>
      </c>
      <c r="E220" s="8">
        <v>80.2</v>
      </c>
    </row>
    <row r="221" spans="1:5" x14ac:dyDescent="0.25">
      <c r="A221" s="7">
        <v>38442</v>
      </c>
      <c r="C221" s="8">
        <v>129.80000000000001</v>
      </c>
      <c r="D221" s="8">
        <v>149.5</v>
      </c>
      <c r="E221" s="8">
        <v>80.400000000000006</v>
      </c>
    </row>
    <row r="222" spans="1:5" x14ac:dyDescent="0.25">
      <c r="A222" s="7">
        <v>38472</v>
      </c>
      <c r="C222" s="8">
        <v>133</v>
      </c>
      <c r="D222" s="8">
        <v>151.69999999999999</v>
      </c>
      <c r="E222" s="8">
        <v>80.8</v>
      </c>
    </row>
    <row r="223" spans="1:5" x14ac:dyDescent="0.25">
      <c r="A223" s="7">
        <v>38503</v>
      </c>
      <c r="C223" s="8">
        <v>139.19999999999999</v>
      </c>
      <c r="D223" s="8">
        <v>149.19999999999999</v>
      </c>
      <c r="E223" s="8">
        <v>81.2</v>
      </c>
    </row>
    <row r="224" spans="1:5" x14ac:dyDescent="0.25">
      <c r="A224" s="7">
        <v>38533</v>
      </c>
      <c r="C224" s="8">
        <v>133</v>
      </c>
      <c r="D224" s="8">
        <v>157.30000000000001</v>
      </c>
      <c r="E224" s="8">
        <v>81.8</v>
      </c>
    </row>
    <row r="225" spans="1:5" x14ac:dyDescent="0.25">
      <c r="A225" s="7">
        <v>38564</v>
      </c>
      <c r="C225" s="8">
        <v>136.19999999999999</v>
      </c>
      <c r="D225" s="8">
        <v>143.80000000000001</v>
      </c>
      <c r="E225" s="8">
        <v>82.1</v>
      </c>
    </row>
    <row r="226" spans="1:5" x14ac:dyDescent="0.25">
      <c r="A226" s="7">
        <v>38595</v>
      </c>
      <c r="C226" s="8">
        <v>142</v>
      </c>
      <c r="D226" s="8">
        <v>148.4</v>
      </c>
      <c r="E226" s="8">
        <v>82.4</v>
      </c>
    </row>
    <row r="227" spans="1:5" x14ac:dyDescent="0.25">
      <c r="A227" s="7">
        <v>38625</v>
      </c>
      <c r="C227" s="8">
        <v>134.69999999999999</v>
      </c>
      <c r="D227" s="8">
        <v>154.4</v>
      </c>
      <c r="E227" s="8">
        <v>82.5</v>
      </c>
    </row>
    <row r="228" spans="1:5" x14ac:dyDescent="0.25">
      <c r="A228" s="7">
        <v>38656</v>
      </c>
      <c r="C228" s="8">
        <v>134.6</v>
      </c>
      <c r="D228" s="8">
        <v>153.19999999999999</v>
      </c>
      <c r="E228" s="8">
        <v>82.7</v>
      </c>
    </row>
    <row r="229" spans="1:5" x14ac:dyDescent="0.25">
      <c r="A229" s="7">
        <v>38686</v>
      </c>
      <c r="C229" s="8">
        <v>137.5</v>
      </c>
      <c r="D229" s="8">
        <v>151.6</v>
      </c>
      <c r="E229" s="8">
        <v>83</v>
      </c>
    </row>
    <row r="230" spans="1:5" x14ac:dyDescent="0.25">
      <c r="A230" s="7">
        <v>38717</v>
      </c>
      <c r="C230" s="8">
        <v>134</v>
      </c>
      <c r="D230" s="8">
        <v>148.19999999999999</v>
      </c>
      <c r="E230" s="8">
        <v>83.3</v>
      </c>
    </row>
    <row r="231" spans="1:5" x14ac:dyDescent="0.25">
      <c r="A231" s="7">
        <v>38748</v>
      </c>
      <c r="C231" s="8">
        <v>132.80000000000001</v>
      </c>
      <c r="D231" s="8">
        <v>146.30000000000001</v>
      </c>
      <c r="E231" s="8">
        <v>83.5</v>
      </c>
    </row>
    <row r="232" spans="1:5" x14ac:dyDescent="0.25">
      <c r="A232" s="7">
        <v>38776</v>
      </c>
      <c r="C232" s="8">
        <v>128.80000000000001</v>
      </c>
      <c r="D232" s="8">
        <v>155.30000000000001</v>
      </c>
      <c r="E232" s="8">
        <v>83.8</v>
      </c>
    </row>
    <row r="233" spans="1:5" x14ac:dyDescent="0.25">
      <c r="A233" s="7">
        <v>38807</v>
      </c>
      <c r="C233" s="8">
        <v>131.4</v>
      </c>
      <c r="D233" s="8">
        <v>153.30000000000001</v>
      </c>
      <c r="E233" s="8">
        <v>84.2</v>
      </c>
    </row>
    <row r="234" spans="1:5" x14ac:dyDescent="0.25">
      <c r="A234" s="7">
        <v>38837</v>
      </c>
      <c r="C234" s="8">
        <v>140.30000000000001</v>
      </c>
      <c r="D234" s="8">
        <v>155.80000000000001</v>
      </c>
      <c r="E234" s="8">
        <v>84.7</v>
      </c>
    </row>
    <row r="235" spans="1:5" x14ac:dyDescent="0.25">
      <c r="A235" s="7">
        <v>38868</v>
      </c>
      <c r="C235" s="8">
        <v>137.19999999999999</v>
      </c>
      <c r="D235" s="8">
        <v>157.5</v>
      </c>
      <c r="E235" s="8">
        <v>85.1</v>
      </c>
    </row>
    <row r="236" spans="1:5" x14ac:dyDescent="0.25">
      <c r="A236" s="7">
        <v>38898</v>
      </c>
      <c r="C236" s="8">
        <v>141.1</v>
      </c>
      <c r="D236" s="8">
        <v>150.19999999999999</v>
      </c>
      <c r="E236" s="8">
        <v>85.5</v>
      </c>
    </row>
    <row r="237" spans="1:5" x14ac:dyDescent="0.25">
      <c r="A237" s="7">
        <v>38929</v>
      </c>
      <c r="C237" s="8">
        <v>143.69999999999999</v>
      </c>
      <c r="D237" s="8">
        <v>151.30000000000001</v>
      </c>
      <c r="E237" s="8">
        <v>85.8</v>
      </c>
    </row>
    <row r="238" spans="1:5" x14ac:dyDescent="0.25">
      <c r="A238" s="7">
        <v>38960</v>
      </c>
      <c r="C238" s="8">
        <v>145.30000000000001</v>
      </c>
      <c r="D238" s="8">
        <v>153.4</v>
      </c>
      <c r="E238" s="8">
        <v>86.2</v>
      </c>
    </row>
    <row r="239" spans="1:5" x14ac:dyDescent="0.25">
      <c r="A239" s="7">
        <v>38990</v>
      </c>
      <c r="C239" s="8">
        <v>142.69999999999999</v>
      </c>
      <c r="D239" s="8">
        <v>156.9</v>
      </c>
      <c r="E239" s="8">
        <v>86.5</v>
      </c>
    </row>
    <row r="240" spans="1:5" x14ac:dyDescent="0.25">
      <c r="A240" s="7">
        <v>39021</v>
      </c>
      <c r="C240" s="8">
        <v>143.9</v>
      </c>
      <c r="D240" s="8">
        <v>152</v>
      </c>
      <c r="E240" s="8">
        <v>87</v>
      </c>
    </row>
    <row r="241" spans="1:5" x14ac:dyDescent="0.25">
      <c r="A241" s="7">
        <v>39051</v>
      </c>
      <c r="C241" s="8">
        <v>143.9</v>
      </c>
      <c r="D241" s="8">
        <v>153.69999999999999</v>
      </c>
      <c r="E241" s="8">
        <v>87.4</v>
      </c>
    </row>
    <row r="242" spans="1:5" x14ac:dyDescent="0.25">
      <c r="A242" s="7">
        <v>39082</v>
      </c>
      <c r="C242" s="8">
        <v>140.30000000000001</v>
      </c>
      <c r="D242" s="8">
        <v>156.5</v>
      </c>
      <c r="E242" s="8">
        <v>87.8</v>
      </c>
    </row>
    <row r="243" spans="1:5" x14ac:dyDescent="0.25">
      <c r="A243" s="7">
        <v>39113</v>
      </c>
      <c r="C243" s="8">
        <v>145.6</v>
      </c>
      <c r="D243" s="8">
        <v>158.9</v>
      </c>
      <c r="E243" s="8">
        <v>88.1</v>
      </c>
    </row>
    <row r="244" spans="1:5" x14ac:dyDescent="0.25">
      <c r="A244" s="7">
        <v>39141</v>
      </c>
      <c r="C244" s="8">
        <v>148.19999999999999</v>
      </c>
      <c r="D244" s="8">
        <v>157.9</v>
      </c>
      <c r="E244" s="8">
        <v>88.3</v>
      </c>
    </row>
    <row r="245" spans="1:5" x14ac:dyDescent="0.25">
      <c r="A245" s="7">
        <v>39172</v>
      </c>
      <c r="C245" s="8">
        <v>151.6</v>
      </c>
      <c r="D245" s="8">
        <v>159.69999999999999</v>
      </c>
      <c r="E245" s="8">
        <v>88.5</v>
      </c>
    </row>
    <row r="246" spans="1:5" x14ac:dyDescent="0.25">
      <c r="A246" s="7">
        <v>39202</v>
      </c>
      <c r="C246" s="8">
        <v>153</v>
      </c>
      <c r="D246" s="8">
        <v>165.1</v>
      </c>
      <c r="E246" s="8">
        <v>88.7</v>
      </c>
    </row>
    <row r="247" spans="1:5" x14ac:dyDescent="0.25">
      <c r="A247" s="7">
        <v>39233</v>
      </c>
      <c r="C247" s="8">
        <v>155.5</v>
      </c>
      <c r="D247" s="8">
        <v>169.5</v>
      </c>
      <c r="E247" s="8">
        <v>88.9</v>
      </c>
    </row>
    <row r="248" spans="1:5" x14ac:dyDescent="0.25">
      <c r="A248" s="7">
        <v>39263</v>
      </c>
      <c r="C248" s="8">
        <v>160.1</v>
      </c>
      <c r="D248" s="8">
        <v>171.4</v>
      </c>
      <c r="E248" s="8">
        <v>89.1</v>
      </c>
    </row>
    <row r="249" spans="1:5" x14ac:dyDescent="0.25">
      <c r="A249" s="7">
        <v>39294</v>
      </c>
      <c r="C249" s="8">
        <v>164</v>
      </c>
      <c r="D249" s="8">
        <v>174.9</v>
      </c>
      <c r="E249" s="8">
        <v>89.4</v>
      </c>
    </row>
    <row r="250" spans="1:5" x14ac:dyDescent="0.25">
      <c r="A250" s="7">
        <v>39325</v>
      </c>
      <c r="C250" s="8">
        <v>168.3</v>
      </c>
      <c r="D250" s="8">
        <v>176.4</v>
      </c>
      <c r="E250" s="8">
        <v>89.7</v>
      </c>
    </row>
    <row r="251" spans="1:5" x14ac:dyDescent="0.25">
      <c r="A251" s="7">
        <v>39355</v>
      </c>
      <c r="C251" s="8">
        <v>170.2</v>
      </c>
      <c r="D251" s="8">
        <v>178.5</v>
      </c>
      <c r="E251" s="8">
        <v>90</v>
      </c>
    </row>
    <row r="252" spans="1:5" x14ac:dyDescent="0.25">
      <c r="A252" s="7">
        <v>39386</v>
      </c>
      <c r="C252" s="8">
        <v>178.6</v>
      </c>
      <c r="D252" s="8">
        <v>182.6</v>
      </c>
      <c r="E252" s="8">
        <v>90.3</v>
      </c>
    </row>
    <row r="253" spans="1:5" x14ac:dyDescent="0.25">
      <c r="A253" s="7">
        <v>39416</v>
      </c>
      <c r="C253" s="8">
        <v>191.3</v>
      </c>
      <c r="D253" s="8">
        <v>186.4</v>
      </c>
      <c r="E253" s="8">
        <v>90.7</v>
      </c>
    </row>
    <row r="254" spans="1:5" x14ac:dyDescent="0.25">
      <c r="A254" s="7">
        <v>39447</v>
      </c>
      <c r="C254" s="8">
        <v>199</v>
      </c>
      <c r="D254" s="8">
        <v>188.8</v>
      </c>
      <c r="E254" s="8">
        <v>91.1</v>
      </c>
    </row>
    <row r="255" spans="1:5" x14ac:dyDescent="0.25">
      <c r="A255" s="7">
        <v>39478</v>
      </c>
      <c r="C255" s="8">
        <v>203.3</v>
      </c>
      <c r="D255" s="8">
        <v>193.5</v>
      </c>
      <c r="E255" s="8">
        <v>91.4</v>
      </c>
    </row>
    <row r="256" spans="1:5" x14ac:dyDescent="0.25">
      <c r="A256" s="7">
        <v>39507</v>
      </c>
      <c r="C256" s="8">
        <v>207.6</v>
      </c>
      <c r="D256" s="8">
        <v>197.2</v>
      </c>
      <c r="E256" s="8">
        <v>91.7</v>
      </c>
    </row>
    <row r="257" spans="1:5" x14ac:dyDescent="0.25">
      <c r="A257" s="7">
        <v>39538</v>
      </c>
      <c r="C257" s="8">
        <v>208.4</v>
      </c>
      <c r="D257" s="8">
        <v>200.8</v>
      </c>
      <c r="E257" s="8">
        <v>92.1</v>
      </c>
    </row>
    <row r="258" spans="1:5" x14ac:dyDescent="0.25">
      <c r="A258" s="7">
        <v>39568</v>
      </c>
      <c r="C258" s="8">
        <v>208.5</v>
      </c>
      <c r="D258" s="8">
        <v>202.9</v>
      </c>
      <c r="E258" s="8">
        <v>92.6</v>
      </c>
    </row>
    <row r="259" spans="1:5" x14ac:dyDescent="0.25">
      <c r="A259" s="7">
        <v>39599</v>
      </c>
      <c r="C259" s="8">
        <v>211.5</v>
      </c>
      <c r="D259" s="8">
        <v>203.8</v>
      </c>
      <c r="E259" s="8">
        <v>93</v>
      </c>
    </row>
    <row r="260" spans="1:5" x14ac:dyDescent="0.25">
      <c r="A260" s="7">
        <v>39629</v>
      </c>
      <c r="C260" s="8">
        <v>211.3</v>
      </c>
      <c r="D260" s="8">
        <v>205.9</v>
      </c>
      <c r="E260" s="8">
        <v>93.4</v>
      </c>
    </row>
    <row r="261" spans="1:5" x14ac:dyDescent="0.25">
      <c r="A261" s="7">
        <v>39660</v>
      </c>
      <c r="C261" s="8">
        <v>205.6</v>
      </c>
      <c r="D261" s="8">
        <v>200.7</v>
      </c>
      <c r="E261" s="8">
        <v>93.8</v>
      </c>
    </row>
    <row r="262" spans="1:5" x14ac:dyDescent="0.25">
      <c r="A262" s="7">
        <v>39691</v>
      </c>
      <c r="C262" s="8">
        <v>200</v>
      </c>
      <c r="D262" s="8">
        <v>195.6</v>
      </c>
      <c r="E262" s="8">
        <v>94.2</v>
      </c>
    </row>
    <row r="263" spans="1:5" x14ac:dyDescent="0.25">
      <c r="A263" s="7">
        <v>39721</v>
      </c>
      <c r="C263" s="8">
        <v>207.4</v>
      </c>
      <c r="D263" s="8">
        <v>185.5</v>
      </c>
      <c r="E263" s="8">
        <v>94.5</v>
      </c>
    </row>
    <row r="264" spans="1:5" x14ac:dyDescent="0.25">
      <c r="A264" s="7">
        <v>39752</v>
      </c>
      <c r="C264" s="8">
        <v>186</v>
      </c>
      <c r="D264" s="8">
        <v>179.3</v>
      </c>
      <c r="E264" s="8">
        <v>94.4</v>
      </c>
    </row>
    <row r="265" spans="1:5" x14ac:dyDescent="0.25">
      <c r="A265" s="7">
        <v>39782</v>
      </c>
      <c r="C265" s="8">
        <v>173.5</v>
      </c>
      <c r="D265" s="8">
        <v>172.4</v>
      </c>
      <c r="E265" s="8">
        <v>92.8</v>
      </c>
    </row>
    <row r="266" spans="1:5" x14ac:dyDescent="0.25">
      <c r="A266" s="7">
        <v>39813</v>
      </c>
      <c r="C266" s="8">
        <v>165.4</v>
      </c>
      <c r="D266" s="8">
        <v>170.2</v>
      </c>
      <c r="E266" s="8">
        <v>90</v>
      </c>
    </row>
    <row r="267" spans="1:5" x14ac:dyDescent="0.25">
      <c r="A267" s="7">
        <v>39844</v>
      </c>
      <c r="C267" s="8">
        <v>158.19999999999999</v>
      </c>
      <c r="D267" s="8">
        <v>162.5</v>
      </c>
      <c r="E267" s="8">
        <v>89.3</v>
      </c>
    </row>
    <row r="268" spans="1:5" x14ac:dyDescent="0.25">
      <c r="A268" s="7">
        <v>39872</v>
      </c>
      <c r="C268" s="8">
        <v>154.30000000000001</v>
      </c>
      <c r="D268" s="8">
        <v>162.80000000000001</v>
      </c>
      <c r="E268" s="8">
        <v>88.9</v>
      </c>
    </row>
    <row r="269" spans="1:5" x14ac:dyDescent="0.25">
      <c r="A269" s="7">
        <v>39903</v>
      </c>
      <c r="C269" s="8">
        <v>151.19999999999999</v>
      </c>
      <c r="D269" s="8">
        <v>167.8</v>
      </c>
      <c r="E269" s="8">
        <v>88.8</v>
      </c>
    </row>
    <row r="270" spans="1:5" x14ac:dyDescent="0.25">
      <c r="A270" s="7">
        <v>39933</v>
      </c>
      <c r="C270" s="8">
        <v>158.80000000000001</v>
      </c>
      <c r="D270" s="8">
        <v>171.8</v>
      </c>
      <c r="E270" s="8">
        <v>88.9</v>
      </c>
    </row>
    <row r="271" spans="1:5" x14ac:dyDescent="0.25">
      <c r="A271" s="7">
        <v>39964</v>
      </c>
      <c r="C271" s="8">
        <v>169.8</v>
      </c>
      <c r="D271" s="8">
        <v>183.8</v>
      </c>
      <c r="E271" s="8">
        <v>88.9</v>
      </c>
    </row>
    <row r="272" spans="1:5" x14ac:dyDescent="0.25">
      <c r="A272" s="7">
        <v>39994</v>
      </c>
      <c r="C272" s="8">
        <v>181.7</v>
      </c>
      <c r="D272" s="8">
        <v>189.5</v>
      </c>
      <c r="E272" s="8">
        <v>89.1</v>
      </c>
    </row>
    <row r="273" spans="1:5" x14ac:dyDescent="0.25">
      <c r="A273" s="7">
        <v>40025</v>
      </c>
      <c r="C273" s="8">
        <v>185.2</v>
      </c>
      <c r="D273" s="8">
        <v>196.8</v>
      </c>
      <c r="E273" s="8">
        <v>89.2</v>
      </c>
    </row>
    <row r="274" spans="1:5" x14ac:dyDescent="0.25">
      <c r="A274" s="7">
        <v>40056</v>
      </c>
      <c r="C274" s="8">
        <v>191.7</v>
      </c>
      <c r="D274" s="8">
        <v>207.3</v>
      </c>
      <c r="E274" s="8">
        <v>89.6</v>
      </c>
    </row>
    <row r="275" spans="1:5" x14ac:dyDescent="0.25">
      <c r="A275" s="7">
        <v>40086</v>
      </c>
      <c r="C275" s="8">
        <v>198</v>
      </c>
      <c r="D275" s="8">
        <v>213.6</v>
      </c>
      <c r="E275" s="8">
        <v>89.8</v>
      </c>
    </row>
    <row r="276" spans="1:5" x14ac:dyDescent="0.25">
      <c r="A276" s="7">
        <v>40117</v>
      </c>
      <c r="C276" s="8">
        <v>200.4</v>
      </c>
      <c r="D276" s="8">
        <v>215.8</v>
      </c>
      <c r="E276" s="8">
        <v>90.1</v>
      </c>
    </row>
    <row r="277" spans="1:5" x14ac:dyDescent="0.25">
      <c r="A277" s="7">
        <v>40147</v>
      </c>
      <c r="C277" s="8">
        <v>201.5</v>
      </c>
      <c r="D277" s="8">
        <v>220.1</v>
      </c>
      <c r="E277" s="8">
        <v>90.2</v>
      </c>
    </row>
    <row r="278" spans="1:5" x14ac:dyDescent="0.25">
      <c r="A278" s="7">
        <v>40178</v>
      </c>
      <c r="C278" s="8">
        <v>207</v>
      </c>
      <c r="D278" s="8">
        <v>225.9</v>
      </c>
      <c r="E278" s="8">
        <v>90.5</v>
      </c>
    </row>
    <row r="279" spans="1:5" x14ac:dyDescent="0.25">
      <c r="A279" s="7">
        <v>40209</v>
      </c>
      <c r="C279" s="8">
        <v>209.5</v>
      </c>
      <c r="D279" s="8">
        <v>229.4</v>
      </c>
      <c r="E279" s="8">
        <v>90.6</v>
      </c>
    </row>
    <row r="280" spans="1:5" x14ac:dyDescent="0.25">
      <c r="A280" s="7">
        <v>40237</v>
      </c>
      <c r="C280" s="8">
        <v>214.4</v>
      </c>
      <c r="D280" s="8">
        <v>233.3</v>
      </c>
      <c r="E280" s="8">
        <v>90.8</v>
      </c>
    </row>
    <row r="281" spans="1:5" x14ac:dyDescent="0.25">
      <c r="A281" s="7">
        <v>40268</v>
      </c>
      <c r="C281" s="8">
        <v>216.7</v>
      </c>
      <c r="D281" s="8">
        <v>238.5</v>
      </c>
      <c r="E281" s="8">
        <v>90.9</v>
      </c>
    </row>
    <row r="282" spans="1:5" x14ac:dyDescent="0.25">
      <c r="A282" s="7">
        <v>40298</v>
      </c>
      <c r="C282" s="8">
        <v>221.1</v>
      </c>
      <c r="D282" s="8">
        <v>244.8</v>
      </c>
      <c r="E282" s="8">
        <v>91</v>
      </c>
    </row>
    <row r="283" spans="1:5" x14ac:dyDescent="0.25">
      <c r="A283" s="7">
        <v>40329</v>
      </c>
      <c r="C283" s="8">
        <v>223.5</v>
      </c>
      <c r="D283" s="8">
        <v>247.6</v>
      </c>
      <c r="E283" s="8">
        <v>91</v>
      </c>
    </row>
    <row r="284" spans="1:5" x14ac:dyDescent="0.25">
      <c r="A284" s="7">
        <v>40359</v>
      </c>
      <c r="C284" s="8">
        <v>224.2</v>
      </c>
      <c r="D284" s="8">
        <v>251.5</v>
      </c>
      <c r="E284" s="8">
        <v>91</v>
      </c>
    </row>
    <row r="285" spans="1:5" x14ac:dyDescent="0.25">
      <c r="A285" s="7">
        <v>40390</v>
      </c>
      <c r="C285" s="8">
        <v>226.2</v>
      </c>
      <c r="D285" s="8">
        <v>255.9</v>
      </c>
      <c r="E285" s="8">
        <v>91</v>
      </c>
    </row>
    <row r="286" spans="1:5" x14ac:dyDescent="0.25">
      <c r="A286" s="7">
        <v>40421</v>
      </c>
      <c r="C286" s="8">
        <v>232.5</v>
      </c>
      <c r="D286" s="8">
        <v>262.60000000000002</v>
      </c>
      <c r="E286" s="8">
        <v>91</v>
      </c>
    </row>
    <row r="287" spans="1:5" x14ac:dyDescent="0.25">
      <c r="A287" s="7">
        <v>40451</v>
      </c>
      <c r="C287" s="8">
        <v>235.6</v>
      </c>
      <c r="D287" s="8">
        <v>270</v>
      </c>
      <c r="E287" s="8">
        <v>90.9</v>
      </c>
    </row>
    <row r="288" spans="1:5" x14ac:dyDescent="0.25">
      <c r="A288" s="7">
        <v>40482</v>
      </c>
      <c r="C288" s="8">
        <v>248.7</v>
      </c>
      <c r="D288" s="8">
        <v>278.7</v>
      </c>
      <c r="E288" s="8">
        <v>90.8</v>
      </c>
    </row>
    <row r="289" spans="1:5" x14ac:dyDescent="0.25">
      <c r="A289" s="7">
        <v>40512</v>
      </c>
      <c r="C289" s="8">
        <v>254.1</v>
      </c>
      <c r="D289" s="8">
        <v>286.8</v>
      </c>
      <c r="E289" s="8">
        <v>90.9</v>
      </c>
    </row>
    <row r="290" spans="1:5" x14ac:dyDescent="0.25">
      <c r="A290" s="7">
        <v>40543</v>
      </c>
      <c r="C290" s="8">
        <v>258.39999999999998</v>
      </c>
      <c r="D290" s="8">
        <v>287.8</v>
      </c>
      <c r="E290" s="8">
        <v>91</v>
      </c>
    </row>
    <row r="291" spans="1:5" x14ac:dyDescent="0.25">
      <c r="A291" s="7">
        <v>40574</v>
      </c>
      <c r="C291" s="8">
        <v>265.60000000000002</v>
      </c>
      <c r="D291" s="8">
        <v>295.3</v>
      </c>
      <c r="E291" s="8">
        <v>91</v>
      </c>
    </row>
    <row r="292" spans="1:5" x14ac:dyDescent="0.25">
      <c r="A292" s="7">
        <v>40602</v>
      </c>
      <c r="C292" s="8">
        <v>279.5</v>
      </c>
      <c r="D292" s="8">
        <v>305.3</v>
      </c>
      <c r="E292" s="8">
        <v>91.1</v>
      </c>
    </row>
    <row r="293" spans="1:5" x14ac:dyDescent="0.25">
      <c r="A293" s="7">
        <v>40633</v>
      </c>
      <c r="C293" s="8">
        <v>284.89999999999998</v>
      </c>
      <c r="D293" s="8">
        <v>313.10000000000002</v>
      </c>
      <c r="E293" s="8">
        <v>91.2</v>
      </c>
    </row>
    <row r="294" spans="1:5" x14ac:dyDescent="0.25">
      <c r="A294" s="7">
        <v>40663</v>
      </c>
      <c r="C294" s="8">
        <v>293.8</v>
      </c>
      <c r="D294" s="8">
        <v>321.89999999999998</v>
      </c>
      <c r="E294" s="8">
        <v>91.3</v>
      </c>
    </row>
    <row r="295" spans="1:5" x14ac:dyDescent="0.25">
      <c r="A295" s="7">
        <v>40694</v>
      </c>
      <c r="C295" s="8">
        <v>303.3</v>
      </c>
      <c r="D295" s="8">
        <v>323.60000000000002</v>
      </c>
      <c r="E295" s="8">
        <v>91.3</v>
      </c>
    </row>
    <row r="296" spans="1:5" x14ac:dyDescent="0.25">
      <c r="A296" s="7">
        <v>40724</v>
      </c>
      <c r="C296" s="8">
        <v>306.5</v>
      </c>
      <c r="D296" s="8">
        <v>328.2</v>
      </c>
      <c r="E296" s="8">
        <v>91.4</v>
      </c>
    </row>
    <row r="297" spans="1:5" x14ac:dyDescent="0.25">
      <c r="A297" s="7">
        <v>40755</v>
      </c>
      <c r="C297" s="8">
        <v>308.7</v>
      </c>
      <c r="D297" s="8">
        <v>330.6</v>
      </c>
      <c r="E297" s="8">
        <v>91.5</v>
      </c>
    </row>
    <row r="298" spans="1:5" x14ac:dyDescent="0.25">
      <c r="A298" s="7">
        <v>40786</v>
      </c>
      <c r="C298" s="8">
        <v>311.60000000000002</v>
      </c>
      <c r="D298" s="8">
        <v>334.1</v>
      </c>
      <c r="E298" s="8">
        <v>91.5</v>
      </c>
    </row>
    <row r="299" spans="1:5" x14ac:dyDescent="0.25">
      <c r="A299" s="7">
        <v>40816</v>
      </c>
      <c r="C299" s="8">
        <v>307.5</v>
      </c>
      <c r="D299" s="8">
        <v>334.5</v>
      </c>
      <c r="E299" s="8">
        <v>91.6</v>
      </c>
    </row>
    <row r="300" spans="1:5" x14ac:dyDescent="0.25">
      <c r="A300" s="7">
        <v>40847</v>
      </c>
      <c r="C300" s="8">
        <v>303.7</v>
      </c>
      <c r="D300" s="8">
        <v>343</v>
      </c>
      <c r="E300" s="8">
        <v>91.7</v>
      </c>
    </row>
    <row r="301" spans="1:5" x14ac:dyDescent="0.25">
      <c r="A301" s="7">
        <v>40877</v>
      </c>
      <c r="C301" s="8">
        <v>304.3</v>
      </c>
      <c r="D301" s="8">
        <v>344.6</v>
      </c>
      <c r="E301" s="8">
        <v>91.7</v>
      </c>
    </row>
    <row r="302" spans="1:5" x14ac:dyDescent="0.25">
      <c r="A302" s="7">
        <v>40908</v>
      </c>
      <c r="C302" s="8">
        <v>305.2</v>
      </c>
      <c r="D302" s="8">
        <v>345.1</v>
      </c>
      <c r="E302" s="8">
        <v>91.8</v>
      </c>
    </row>
    <row r="303" spans="1:5" x14ac:dyDescent="0.25">
      <c r="A303" s="7">
        <v>40939</v>
      </c>
      <c r="B303" s="8">
        <v>81</v>
      </c>
      <c r="C303" s="8">
        <v>299.39999999999998</v>
      </c>
      <c r="D303" s="8">
        <v>351.8</v>
      </c>
      <c r="E303" s="8">
        <v>91.8</v>
      </c>
    </row>
    <row r="304" spans="1:5" x14ac:dyDescent="0.25">
      <c r="A304" s="7">
        <v>40968</v>
      </c>
      <c r="B304" s="8">
        <v>82</v>
      </c>
      <c r="C304" s="8">
        <v>299.10000000000002</v>
      </c>
      <c r="D304" s="8">
        <v>362.2</v>
      </c>
      <c r="E304" s="8">
        <v>91.9</v>
      </c>
    </row>
    <row r="305" spans="1:5" x14ac:dyDescent="0.25">
      <c r="A305" s="7">
        <v>40999</v>
      </c>
      <c r="B305" s="8">
        <v>83</v>
      </c>
      <c r="C305" s="8">
        <v>307.89999999999998</v>
      </c>
      <c r="D305" s="8">
        <v>375.6</v>
      </c>
      <c r="E305" s="8">
        <v>92</v>
      </c>
    </row>
    <row r="306" spans="1:5" x14ac:dyDescent="0.25">
      <c r="A306" s="7">
        <v>41029</v>
      </c>
      <c r="B306" s="8">
        <v>83.9</v>
      </c>
      <c r="C306" s="8">
        <v>317.3</v>
      </c>
      <c r="D306" s="8">
        <v>387.7</v>
      </c>
      <c r="E306" s="8">
        <v>92.1</v>
      </c>
    </row>
    <row r="307" spans="1:5" x14ac:dyDescent="0.25">
      <c r="A307" s="7">
        <v>41060</v>
      </c>
      <c r="B307" s="8">
        <v>84.5</v>
      </c>
      <c r="C307" s="8">
        <v>323.8</v>
      </c>
      <c r="D307" s="8">
        <v>401.8</v>
      </c>
      <c r="E307" s="8">
        <v>92.2</v>
      </c>
    </row>
    <row r="308" spans="1:5" x14ac:dyDescent="0.25">
      <c r="A308" s="7">
        <v>41090</v>
      </c>
      <c r="B308" s="8">
        <v>85.6</v>
      </c>
      <c r="C308" s="8">
        <v>327.39999999999998</v>
      </c>
      <c r="D308" s="8">
        <v>416.9</v>
      </c>
      <c r="E308" s="8">
        <v>92.3</v>
      </c>
    </row>
    <row r="309" spans="1:5" x14ac:dyDescent="0.25">
      <c r="A309" s="7">
        <v>41121</v>
      </c>
      <c r="B309" s="8">
        <v>86.9</v>
      </c>
      <c r="C309" s="8">
        <v>334.9</v>
      </c>
      <c r="D309" s="8">
        <v>432.1</v>
      </c>
      <c r="E309" s="8">
        <v>92.4</v>
      </c>
    </row>
    <row r="310" spans="1:5" x14ac:dyDescent="0.25">
      <c r="A310" s="7">
        <v>41152</v>
      </c>
      <c r="B310" s="8">
        <v>88</v>
      </c>
      <c r="C310" s="8">
        <v>341.3</v>
      </c>
      <c r="D310" s="8">
        <v>435</v>
      </c>
      <c r="E310" s="8">
        <v>92.4</v>
      </c>
    </row>
    <row r="311" spans="1:5" x14ac:dyDescent="0.25">
      <c r="A311" s="7">
        <v>41182</v>
      </c>
      <c r="B311" s="8">
        <v>88.7</v>
      </c>
      <c r="C311" s="8">
        <v>350</v>
      </c>
      <c r="D311" s="8">
        <v>451</v>
      </c>
      <c r="E311" s="8">
        <v>92.5</v>
      </c>
    </row>
    <row r="312" spans="1:5" x14ac:dyDescent="0.25">
      <c r="A312" s="7">
        <v>41213</v>
      </c>
      <c r="B312" s="8">
        <v>89.4</v>
      </c>
      <c r="C312" s="8">
        <v>362.7</v>
      </c>
      <c r="D312" s="8">
        <v>467.5</v>
      </c>
      <c r="E312" s="8">
        <v>92.6</v>
      </c>
    </row>
    <row r="313" spans="1:5" x14ac:dyDescent="0.25">
      <c r="A313" s="7">
        <v>41243</v>
      </c>
      <c r="B313" s="8">
        <v>90.6</v>
      </c>
      <c r="C313" s="8">
        <v>371.5</v>
      </c>
      <c r="D313" s="8">
        <v>479.6</v>
      </c>
      <c r="E313" s="8">
        <v>92.7</v>
      </c>
    </row>
    <row r="314" spans="1:5" x14ac:dyDescent="0.25">
      <c r="A314" s="7">
        <v>41274</v>
      </c>
      <c r="B314" s="8">
        <v>91.8</v>
      </c>
      <c r="C314" s="8">
        <v>380.9</v>
      </c>
      <c r="D314" s="8">
        <v>485.2</v>
      </c>
      <c r="E314" s="8">
        <v>92.8</v>
      </c>
    </row>
    <row r="315" spans="1:5" x14ac:dyDescent="0.25">
      <c r="A315" s="7">
        <v>41305</v>
      </c>
      <c r="B315" s="8">
        <v>93.1</v>
      </c>
      <c r="C315" s="8">
        <v>393.7</v>
      </c>
      <c r="D315" s="8">
        <v>496.5</v>
      </c>
      <c r="E315" s="8">
        <v>92.8</v>
      </c>
    </row>
    <row r="316" spans="1:5" x14ac:dyDescent="0.25">
      <c r="A316" s="7">
        <v>41333</v>
      </c>
      <c r="B316" s="8">
        <v>94.2</v>
      </c>
      <c r="C316" s="8">
        <v>400.7</v>
      </c>
      <c r="D316" s="8">
        <v>503.4</v>
      </c>
      <c r="E316" s="8">
        <v>92.9</v>
      </c>
    </row>
    <row r="317" spans="1:5" x14ac:dyDescent="0.25">
      <c r="A317" s="7">
        <v>41364</v>
      </c>
      <c r="B317" s="8">
        <v>95.3</v>
      </c>
      <c r="C317" s="8">
        <v>406.5</v>
      </c>
      <c r="D317" s="8">
        <v>504</v>
      </c>
      <c r="E317" s="8">
        <v>93</v>
      </c>
    </row>
    <row r="318" spans="1:5" x14ac:dyDescent="0.25">
      <c r="A318" s="7">
        <v>41394</v>
      </c>
      <c r="B318" s="8">
        <v>96.5</v>
      </c>
      <c r="C318" s="8">
        <v>404.1</v>
      </c>
      <c r="D318" s="8">
        <v>506</v>
      </c>
      <c r="E318" s="8">
        <v>93.1</v>
      </c>
    </row>
    <row r="319" spans="1:5" x14ac:dyDescent="0.25">
      <c r="A319" s="7">
        <v>41425</v>
      </c>
      <c r="B319" s="8">
        <v>97.4</v>
      </c>
      <c r="C319" s="8">
        <v>410.1</v>
      </c>
      <c r="D319" s="8">
        <v>508.9</v>
      </c>
      <c r="E319" s="8">
        <v>93.2</v>
      </c>
    </row>
    <row r="320" spans="1:5" x14ac:dyDescent="0.25">
      <c r="A320" s="7">
        <v>41455</v>
      </c>
      <c r="B320" s="8">
        <v>97.9</v>
      </c>
      <c r="C320" s="8">
        <v>414.6</v>
      </c>
      <c r="D320" s="8">
        <v>512.20000000000005</v>
      </c>
      <c r="E320" s="8">
        <v>93.3</v>
      </c>
    </row>
    <row r="321" spans="1:5" x14ac:dyDescent="0.25">
      <c r="A321" s="7">
        <v>41486</v>
      </c>
      <c r="B321" s="8">
        <v>98.1</v>
      </c>
      <c r="C321" s="8">
        <v>415.5</v>
      </c>
      <c r="D321" s="8">
        <v>513.79999999999995</v>
      </c>
      <c r="E321" s="8">
        <v>93.4</v>
      </c>
    </row>
    <row r="322" spans="1:5" x14ac:dyDescent="0.25">
      <c r="A322" s="7">
        <v>41517</v>
      </c>
      <c r="B322" s="8">
        <v>98.3</v>
      </c>
      <c r="C322" s="8">
        <v>415.2</v>
      </c>
      <c r="D322" s="8">
        <v>510.1</v>
      </c>
      <c r="E322" s="8">
        <v>93.4</v>
      </c>
    </row>
    <row r="323" spans="1:5" x14ac:dyDescent="0.25">
      <c r="A323" s="7">
        <v>41547</v>
      </c>
      <c r="B323" s="8">
        <v>98.9</v>
      </c>
      <c r="C323" s="8">
        <v>415.4</v>
      </c>
      <c r="D323" s="8">
        <v>508.6</v>
      </c>
      <c r="E323" s="8">
        <v>93.4</v>
      </c>
    </row>
    <row r="324" spans="1:5" x14ac:dyDescent="0.25">
      <c r="A324" s="7">
        <v>41578</v>
      </c>
      <c r="B324" s="8">
        <v>99.4</v>
      </c>
      <c r="C324" s="8">
        <v>412.5</v>
      </c>
      <c r="D324" s="8">
        <v>507.7</v>
      </c>
      <c r="E324" s="8">
        <v>93.5</v>
      </c>
    </row>
    <row r="325" spans="1:5" x14ac:dyDescent="0.25">
      <c r="A325" s="7">
        <v>41608</v>
      </c>
      <c r="B325" s="8">
        <v>100.2</v>
      </c>
      <c r="C325" s="8">
        <v>414.4</v>
      </c>
      <c r="D325" s="8">
        <v>504.7</v>
      </c>
      <c r="E325" s="8">
        <v>93.6</v>
      </c>
    </row>
    <row r="326" spans="1:5" x14ac:dyDescent="0.25">
      <c r="A326" s="7">
        <v>41639</v>
      </c>
      <c r="B326" s="8">
        <v>100.4</v>
      </c>
      <c r="C326" s="8">
        <v>415.4</v>
      </c>
      <c r="D326" s="8">
        <v>505.2</v>
      </c>
      <c r="E326" s="8">
        <v>93.7</v>
      </c>
    </row>
    <row r="327" spans="1:5" x14ac:dyDescent="0.25">
      <c r="A327" s="7">
        <v>41670</v>
      </c>
      <c r="B327" s="8">
        <v>101.1</v>
      </c>
      <c r="C327" s="8">
        <v>412.4</v>
      </c>
      <c r="D327" s="8">
        <v>505.3</v>
      </c>
      <c r="E327" s="8">
        <v>93.8</v>
      </c>
    </row>
    <row r="328" spans="1:5" x14ac:dyDescent="0.25">
      <c r="A328" s="7">
        <v>41698</v>
      </c>
      <c r="B328" s="8">
        <v>101.4</v>
      </c>
      <c r="C328" s="8">
        <v>418.9</v>
      </c>
      <c r="D328" s="8">
        <v>505</v>
      </c>
      <c r="E328" s="8">
        <v>94</v>
      </c>
    </row>
    <row r="329" spans="1:5" x14ac:dyDescent="0.25">
      <c r="A329" s="7">
        <v>41729</v>
      </c>
      <c r="B329" s="8">
        <v>101.7</v>
      </c>
      <c r="C329" s="8">
        <v>420.3</v>
      </c>
      <c r="D329" s="8">
        <v>506.3</v>
      </c>
      <c r="E329" s="8">
        <v>94.1</v>
      </c>
    </row>
    <row r="330" spans="1:5" x14ac:dyDescent="0.25">
      <c r="A330" s="7">
        <v>41759</v>
      </c>
      <c r="B330" s="8">
        <v>102.1</v>
      </c>
      <c r="C330" s="8">
        <v>419.2</v>
      </c>
      <c r="D330" s="8">
        <v>510.9</v>
      </c>
      <c r="E330" s="8">
        <v>94.3</v>
      </c>
    </row>
    <row r="331" spans="1:5" x14ac:dyDescent="0.25">
      <c r="A331" s="7">
        <v>41790</v>
      </c>
      <c r="B331" s="8">
        <v>102.3</v>
      </c>
      <c r="C331" s="8">
        <v>420.2</v>
      </c>
      <c r="D331" s="8">
        <v>514</v>
      </c>
      <c r="E331" s="8">
        <v>94.5</v>
      </c>
    </row>
    <row r="332" spans="1:5" x14ac:dyDescent="0.25">
      <c r="A332" s="7">
        <v>41820</v>
      </c>
      <c r="B332" s="8">
        <v>102.7</v>
      </c>
      <c r="C332" s="8">
        <v>422.9</v>
      </c>
      <c r="D332" s="8">
        <v>516.29999999999995</v>
      </c>
      <c r="E332" s="8">
        <v>94.6</v>
      </c>
    </row>
    <row r="333" spans="1:5" x14ac:dyDescent="0.25">
      <c r="A333" s="7">
        <v>41851</v>
      </c>
      <c r="B333" s="8">
        <v>102.7</v>
      </c>
      <c r="C333" s="8">
        <v>423.9</v>
      </c>
      <c r="D333" s="8">
        <v>520.29999999999995</v>
      </c>
      <c r="E333" s="8">
        <v>94.7</v>
      </c>
    </row>
    <row r="334" spans="1:5" x14ac:dyDescent="0.25">
      <c r="A334" s="7">
        <v>41882</v>
      </c>
      <c r="B334" s="8">
        <v>102.4</v>
      </c>
      <c r="C334" s="8">
        <v>423.9</v>
      </c>
      <c r="D334" s="8">
        <v>525.20000000000005</v>
      </c>
      <c r="E334" s="8">
        <v>94.9</v>
      </c>
    </row>
    <row r="335" spans="1:5" x14ac:dyDescent="0.25">
      <c r="A335" s="7">
        <v>41912</v>
      </c>
      <c r="B335" s="8">
        <v>101.8</v>
      </c>
      <c r="C335" s="8">
        <v>427.8</v>
      </c>
      <c r="D335" s="8">
        <v>527.29999999999995</v>
      </c>
      <c r="E335" s="8">
        <v>95</v>
      </c>
    </row>
    <row r="336" spans="1:5" x14ac:dyDescent="0.25">
      <c r="A336" s="7">
        <v>41943</v>
      </c>
      <c r="B336" s="8">
        <v>101.7</v>
      </c>
      <c r="C336" s="8">
        <v>428.9</v>
      </c>
      <c r="D336" s="8">
        <v>535.79999999999995</v>
      </c>
      <c r="E336" s="8">
        <v>95.2</v>
      </c>
    </row>
    <row r="337" spans="1:5" x14ac:dyDescent="0.25">
      <c r="A337" s="7">
        <v>41973</v>
      </c>
      <c r="B337" s="8">
        <v>101.9</v>
      </c>
      <c r="C337" s="8">
        <v>427.6</v>
      </c>
      <c r="D337" s="8">
        <v>543.6</v>
      </c>
      <c r="E337" s="8">
        <v>95.4</v>
      </c>
    </row>
    <row r="338" spans="1:5" x14ac:dyDescent="0.25">
      <c r="A338" s="7">
        <v>42004</v>
      </c>
      <c r="B338" s="8">
        <v>102.3</v>
      </c>
      <c r="C338" s="8">
        <v>429.6</v>
      </c>
      <c r="D338" s="8">
        <v>544.4</v>
      </c>
      <c r="E338" s="8">
        <v>95.5</v>
      </c>
    </row>
    <row r="339" spans="1:5" x14ac:dyDescent="0.25">
      <c r="A339" s="7">
        <v>42035</v>
      </c>
      <c r="B339" s="8">
        <v>102.7</v>
      </c>
      <c r="C339" s="8">
        <v>431.6</v>
      </c>
      <c r="D339" s="8">
        <v>547.70000000000005</v>
      </c>
      <c r="E339" s="8">
        <v>95.6</v>
      </c>
    </row>
    <row r="340" spans="1:5" x14ac:dyDescent="0.25">
      <c r="A340" s="7">
        <v>42063</v>
      </c>
      <c r="B340" s="8">
        <v>103.3</v>
      </c>
      <c r="C340" s="8">
        <v>433.6</v>
      </c>
      <c r="D340" s="8">
        <v>550.4</v>
      </c>
      <c r="E340" s="8">
        <v>95.8</v>
      </c>
    </row>
    <row r="341" spans="1:5" x14ac:dyDescent="0.25">
      <c r="A341" s="7">
        <v>42094</v>
      </c>
      <c r="B341" s="8">
        <v>103.5</v>
      </c>
      <c r="C341" s="8">
        <v>436.2</v>
      </c>
      <c r="D341" s="8">
        <v>556.9</v>
      </c>
      <c r="E341" s="8">
        <v>96</v>
      </c>
    </row>
    <row r="342" spans="1:5" x14ac:dyDescent="0.25">
      <c r="A342" s="7">
        <v>42124</v>
      </c>
      <c r="B342" s="8">
        <v>103.5</v>
      </c>
      <c r="C342" s="8">
        <v>440.5</v>
      </c>
      <c r="D342" s="8">
        <v>557.70000000000005</v>
      </c>
      <c r="E342" s="8">
        <v>96.2</v>
      </c>
    </row>
    <row r="343" spans="1:5" x14ac:dyDescent="0.25">
      <c r="A343" s="7">
        <v>42155</v>
      </c>
      <c r="B343" s="8">
        <v>103.1</v>
      </c>
      <c r="C343" s="8">
        <v>443.5</v>
      </c>
      <c r="D343" s="8">
        <v>560.29999999999995</v>
      </c>
      <c r="E343" s="8">
        <v>96.3</v>
      </c>
    </row>
    <row r="344" spans="1:5" x14ac:dyDescent="0.25">
      <c r="A344" s="7">
        <v>42185</v>
      </c>
      <c r="B344" s="8">
        <v>102.7</v>
      </c>
      <c r="C344" s="8">
        <v>451.4</v>
      </c>
      <c r="D344" s="8">
        <v>561.4</v>
      </c>
      <c r="E344" s="8">
        <v>96.5</v>
      </c>
    </row>
    <row r="345" spans="1:5" x14ac:dyDescent="0.25">
      <c r="A345" s="7">
        <v>42216</v>
      </c>
      <c r="B345" s="8">
        <v>102.2</v>
      </c>
      <c r="C345" s="8">
        <v>457.1</v>
      </c>
      <c r="D345" s="8">
        <v>569.4</v>
      </c>
      <c r="E345" s="8">
        <v>96.7</v>
      </c>
    </row>
    <row r="346" spans="1:5" x14ac:dyDescent="0.25">
      <c r="A346" s="7">
        <v>42247</v>
      </c>
      <c r="B346" s="8">
        <v>102</v>
      </c>
      <c r="C346" s="8">
        <v>459.8</v>
      </c>
      <c r="D346" s="8">
        <v>571.1</v>
      </c>
      <c r="E346" s="8">
        <v>96.9</v>
      </c>
    </row>
    <row r="347" spans="1:5" x14ac:dyDescent="0.25">
      <c r="A347" s="7">
        <v>42277</v>
      </c>
      <c r="B347" s="8">
        <v>101.8</v>
      </c>
      <c r="C347" s="8">
        <v>462</v>
      </c>
      <c r="D347" s="8">
        <v>573.6</v>
      </c>
      <c r="E347" s="8">
        <v>97.1</v>
      </c>
    </row>
    <row r="348" spans="1:5" x14ac:dyDescent="0.25">
      <c r="A348" s="7">
        <v>42308</v>
      </c>
      <c r="B348" s="8">
        <v>101.7</v>
      </c>
      <c r="C348" s="8">
        <v>462.9</v>
      </c>
      <c r="D348" s="8">
        <v>566.5</v>
      </c>
      <c r="E348" s="8">
        <v>97.3</v>
      </c>
    </row>
    <row r="349" spans="1:5" x14ac:dyDescent="0.25">
      <c r="A349" s="7">
        <v>42338</v>
      </c>
      <c r="B349" s="8">
        <v>101.1</v>
      </c>
      <c r="C349" s="8">
        <v>457</v>
      </c>
      <c r="D349" s="8">
        <v>557</v>
      </c>
      <c r="E349" s="8">
        <v>97.5</v>
      </c>
    </row>
    <row r="350" spans="1:5" x14ac:dyDescent="0.25">
      <c r="A350" s="7">
        <v>42369</v>
      </c>
      <c r="B350" s="8">
        <v>100.6</v>
      </c>
      <c r="C350" s="8">
        <v>451.1</v>
      </c>
      <c r="D350" s="8">
        <v>540</v>
      </c>
      <c r="E350" s="8">
        <v>97.7</v>
      </c>
    </row>
    <row r="351" spans="1:5" x14ac:dyDescent="0.25">
      <c r="A351" s="7">
        <v>42400</v>
      </c>
      <c r="B351" s="8">
        <v>100</v>
      </c>
      <c r="C351" s="8">
        <v>447</v>
      </c>
      <c r="D351" s="8">
        <v>533.70000000000005</v>
      </c>
      <c r="E351" s="8">
        <v>97.8</v>
      </c>
    </row>
    <row r="352" spans="1:5" x14ac:dyDescent="0.25">
      <c r="A352" s="7">
        <v>42429</v>
      </c>
      <c r="B352" s="8">
        <v>99.8</v>
      </c>
      <c r="C352" s="8">
        <v>439.4</v>
      </c>
      <c r="D352" s="8">
        <v>533.5</v>
      </c>
      <c r="E352" s="8">
        <v>98</v>
      </c>
    </row>
    <row r="353" spans="1:5" x14ac:dyDescent="0.25">
      <c r="A353" s="7">
        <v>42460</v>
      </c>
      <c r="B353" s="8">
        <v>99.4</v>
      </c>
      <c r="C353" s="8">
        <v>426.8</v>
      </c>
      <c r="D353" s="8">
        <v>528.6</v>
      </c>
      <c r="E353" s="8">
        <v>98.2</v>
      </c>
    </row>
    <row r="354" spans="1:5" x14ac:dyDescent="0.25">
      <c r="A354" s="7">
        <v>42490</v>
      </c>
      <c r="B354" s="8">
        <v>99.4</v>
      </c>
      <c r="C354" s="8">
        <v>419.8</v>
      </c>
      <c r="D354" s="8">
        <v>531.4</v>
      </c>
      <c r="E354" s="8">
        <v>98.4</v>
      </c>
    </row>
    <row r="355" spans="1:5" x14ac:dyDescent="0.25">
      <c r="A355" s="7">
        <v>42521</v>
      </c>
      <c r="B355" s="8">
        <v>99.5</v>
      </c>
      <c r="C355" s="8">
        <v>416</v>
      </c>
      <c r="D355" s="8">
        <v>526.4</v>
      </c>
      <c r="E355" s="8">
        <v>98.6</v>
      </c>
    </row>
    <row r="356" spans="1:5" x14ac:dyDescent="0.25">
      <c r="A356" s="7">
        <v>42551</v>
      </c>
      <c r="B356" s="8">
        <v>99.6</v>
      </c>
      <c r="C356" s="8">
        <v>419.1</v>
      </c>
      <c r="D356" s="8">
        <v>521.1</v>
      </c>
      <c r="E356" s="8">
        <v>98.8</v>
      </c>
    </row>
    <row r="357" spans="1:5" x14ac:dyDescent="0.25">
      <c r="A357" s="7">
        <v>42582</v>
      </c>
      <c r="B357" s="8">
        <v>99.2</v>
      </c>
      <c r="C357" s="8">
        <v>415.7</v>
      </c>
      <c r="D357" s="8">
        <v>509.9</v>
      </c>
      <c r="E357" s="8">
        <v>99.1</v>
      </c>
    </row>
    <row r="358" spans="1:5" x14ac:dyDescent="0.25">
      <c r="A358" s="7">
        <v>42613</v>
      </c>
      <c r="B358" s="8">
        <v>98.7</v>
      </c>
      <c r="C358" s="8">
        <v>415.5</v>
      </c>
      <c r="D358" s="8">
        <v>511.5</v>
      </c>
      <c r="E358" s="8">
        <v>99.3</v>
      </c>
    </row>
    <row r="359" spans="1:5" x14ac:dyDescent="0.25">
      <c r="A359" s="7">
        <v>42643</v>
      </c>
      <c r="B359" s="8">
        <v>98.1</v>
      </c>
      <c r="C359" s="8">
        <v>422.3</v>
      </c>
      <c r="D359" s="8">
        <v>520.6</v>
      </c>
      <c r="E359" s="8">
        <v>99.6</v>
      </c>
    </row>
    <row r="360" spans="1:5" x14ac:dyDescent="0.25">
      <c r="A360" s="7">
        <v>42674</v>
      </c>
      <c r="B360" s="8">
        <v>97.8</v>
      </c>
      <c r="C360" s="8">
        <v>424.8</v>
      </c>
      <c r="D360" s="8">
        <v>529.5</v>
      </c>
      <c r="E360" s="8">
        <v>99.8</v>
      </c>
    </row>
    <row r="361" spans="1:5" x14ac:dyDescent="0.25">
      <c r="A361" s="7">
        <v>42704</v>
      </c>
      <c r="B361" s="8">
        <v>97.4</v>
      </c>
      <c r="C361" s="8">
        <v>432</v>
      </c>
      <c r="D361" s="8">
        <v>534.4</v>
      </c>
      <c r="E361" s="8">
        <v>100</v>
      </c>
    </row>
    <row r="362" spans="1:5" x14ac:dyDescent="0.25">
      <c r="A362" s="7">
        <v>42735</v>
      </c>
      <c r="B362" s="8">
        <v>97.3</v>
      </c>
      <c r="C362" s="8">
        <v>446.2</v>
      </c>
      <c r="D362" s="8">
        <v>539.29999999999995</v>
      </c>
      <c r="E362" s="8">
        <v>100.2</v>
      </c>
    </row>
    <row r="363" spans="1:5" x14ac:dyDescent="0.25">
      <c r="A363" s="7">
        <v>42766</v>
      </c>
      <c r="B363" s="8">
        <v>97.1</v>
      </c>
      <c r="C363" s="8">
        <v>453.3</v>
      </c>
      <c r="D363" s="8">
        <v>541.1</v>
      </c>
      <c r="E363" s="8">
        <v>100.4</v>
      </c>
    </row>
    <row r="364" spans="1:5" x14ac:dyDescent="0.25">
      <c r="A364" s="7">
        <v>42794</v>
      </c>
      <c r="B364" s="8">
        <v>96.8</v>
      </c>
      <c r="C364" s="8">
        <v>468.3</v>
      </c>
      <c r="D364" s="8">
        <v>545.6</v>
      </c>
      <c r="E364" s="8">
        <v>100.6</v>
      </c>
    </row>
    <row r="365" spans="1:5" x14ac:dyDescent="0.25">
      <c r="A365" s="7">
        <v>42825</v>
      </c>
      <c r="B365" s="8">
        <v>96.2</v>
      </c>
      <c r="C365" s="8">
        <v>471.8</v>
      </c>
      <c r="D365" s="8">
        <v>547.70000000000005</v>
      </c>
      <c r="E365" s="8">
        <v>100.9</v>
      </c>
    </row>
    <row r="366" spans="1:5" x14ac:dyDescent="0.25">
      <c r="A366" s="7">
        <v>42855</v>
      </c>
      <c r="B366" s="8">
        <v>95.7</v>
      </c>
      <c r="C366" s="8">
        <v>480</v>
      </c>
      <c r="D366" s="8">
        <v>549.6</v>
      </c>
      <c r="E366" s="8">
        <v>101.2</v>
      </c>
    </row>
    <row r="367" spans="1:5" x14ac:dyDescent="0.25">
      <c r="A367" s="7">
        <v>42886</v>
      </c>
      <c r="B367" s="8">
        <v>95.3</v>
      </c>
      <c r="C367" s="8">
        <v>483.6</v>
      </c>
      <c r="D367" s="8">
        <v>550</v>
      </c>
      <c r="E367" s="8">
        <v>101.6</v>
      </c>
    </row>
    <row r="368" spans="1:5" x14ac:dyDescent="0.25">
      <c r="A368" s="7">
        <v>42916</v>
      </c>
      <c r="B368" s="8">
        <v>95.2</v>
      </c>
      <c r="C368" s="8">
        <v>487.2</v>
      </c>
      <c r="D368" s="8">
        <v>553</v>
      </c>
      <c r="E368" s="8">
        <v>102</v>
      </c>
    </row>
    <row r="369" spans="1:5" x14ac:dyDescent="0.25">
      <c r="A369" s="7">
        <v>42947</v>
      </c>
      <c r="B369" s="8">
        <v>95.1</v>
      </c>
      <c r="C369" s="8">
        <v>483.9</v>
      </c>
      <c r="D369" s="8">
        <v>557.5</v>
      </c>
      <c r="E369" s="8">
        <v>102.4</v>
      </c>
    </row>
    <row r="370" spans="1:5" x14ac:dyDescent="0.25">
      <c r="A370" s="7">
        <v>42978</v>
      </c>
      <c r="B370" s="8">
        <v>94.9</v>
      </c>
      <c r="C370" s="8">
        <v>488.9</v>
      </c>
      <c r="D370" s="8">
        <v>562.1</v>
      </c>
      <c r="E370" s="8">
        <v>102.8</v>
      </c>
    </row>
    <row r="371" spans="1:5" x14ac:dyDescent="0.25">
      <c r="A371" s="7">
        <v>43008</v>
      </c>
      <c r="B371" s="8">
        <v>94.4</v>
      </c>
      <c r="C371" s="8">
        <v>494.2</v>
      </c>
      <c r="D371" s="8">
        <v>567.4</v>
      </c>
      <c r="E371" s="8">
        <v>103.1</v>
      </c>
    </row>
    <row r="372" spans="1:5" x14ac:dyDescent="0.25">
      <c r="A372" s="7">
        <v>43039</v>
      </c>
      <c r="B372" s="8">
        <v>93.8</v>
      </c>
      <c r="C372" s="8">
        <v>504.5</v>
      </c>
      <c r="D372" s="8">
        <v>569.1</v>
      </c>
      <c r="E372" s="8">
        <v>103.4</v>
      </c>
    </row>
    <row r="373" spans="1:5" x14ac:dyDescent="0.25">
      <c r="A373" s="7">
        <v>43069</v>
      </c>
      <c r="B373" s="8">
        <v>93.3</v>
      </c>
      <c r="C373" s="8">
        <v>513.29999999999995</v>
      </c>
      <c r="D373" s="8">
        <v>574.79999999999995</v>
      </c>
      <c r="E373" s="8">
        <v>103.8</v>
      </c>
    </row>
    <row r="374" spans="1:5" x14ac:dyDescent="0.25">
      <c r="A374" s="7">
        <v>43100</v>
      </c>
      <c r="B374" s="8">
        <v>93.3</v>
      </c>
      <c r="C374" s="8">
        <v>515.6</v>
      </c>
      <c r="D374" s="8">
        <v>577</v>
      </c>
      <c r="E374" s="8">
        <v>104.1</v>
      </c>
    </row>
    <row r="375" spans="1:5" x14ac:dyDescent="0.25">
      <c r="A375" s="7">
        <v>43131</v>
      </c>
      <c r="B375" s="8">
        <v>93.8</v>
      </c>
      <c r="C375" s="8">
        <v>517.29999999999995</v>
      </c>
      <c r="D375" s="8">
        <v>581.79999999999995</v>
      </c>
      <c r="E375" s="8">
        <v>104.4</v>
      </c>
    </row>
    <row r="376" spans="1:5" x14ac:dyDescent="0.25">
      <c r="A376" s="7">
        <v>43159</v>
      </c>
      <c r="B376" s="8">
        <v>94</v>
      </c>
      <c r="C376" s="8">
        <v>519.70000000000005</v>
      </c>
      <c r="D376" s="8">
        <v>583.29999999999995</v>
      </c>
      <c r="E376" s="8">
        <v>104.8</v>
      </c>
    </row>
    <row r="377" spans="1:5" x14ac:dyDescent="0.25">
      <c r="A377" s="7">
        <v>43190</v>
      </c>
      <c r="B377" s="8">
        <v>94</v>
      </c>
      <c r="C377" s="8">
        <v>531.5</v>
      </c>
      <c r="D377" s="8">
        <v>587</v>
      </c>
      <c r="E377" s="8">
        <v>105.2</v>
      </c>
    </row>
    <row r="378" spans="1:5" x14ac:dyDescent="0.25">
      <c r="A378" s="7">
        <v>43220</v>
      </c>
      <c r="B378" s="8">
        <v>93.8</v>
      </c>
      <c r="C378" s="8">
        <v>538.29999999999995</v>
      </c>
      <c r="D378" s="8">
        <v>587.6</v>
      </c>
      <c r="E378" s="8">
        <v>105.5</v>
      </c>
    </row>
    <row r="379" spans="1:5" x14ac:dyDescent="0.25">
      <c r="A379" s="7">
        <v>43251</v>
      </c>
      <c r="B379" s="8">
        <v>93.6</v>
      </c>
      <c r="C379" s="8">
        <v>546.20000000000005</v>
      </c>
      <c r="D379" s="8">
        <v>588.9</v>
      </c>
      <c r="E379" s="8">
        <v>105.8</v>
      </c>
    </row>
    <row r="380" spans="1:5" x14ac:dyDescent="0.25">
      <c r="A380" s="7">
        <v>43281</v>
      </c>
      <c r="B380" s="8">
        <v>93.3</v>
      </c>
      <c r="C380" s="8">
        <v>556.1</v>
      </c>
      <c r="D380" s="8">
        <v>590.6</v>
      </c>
      <c r="E380" s="8">
        <v>106.2</v>
      </c>
    </row>
    <row r="381" spans="1:5" x14ac:dyDescent="0.25">
      <c r="A381" s="7">
        <v>43312</v>
      </c>
      <c r="B381" s="8">
        <v>92.9</v>
      </c>
      <c r="C381" s="8">
        <v>562.79999999999995</v>
      </c>
      <c r="D381" s="8">
        <v>591.79999999999995</v>
      </c>
      <c r="E381" s="8">
        <v>106.7</v>
      </c>
    </row>
    <row r="382" spans="1:5" x14ac:dyDescent="0.25">
      <c r="A382" s="7">
        <v>43343</v>
      </c>
      <c r="B382" s="8">
        <v>92.5</v>
      </c>
      <c r="C382" s="8">
        <v>574.1</v>
      </c>
      <c r="D382" s="8">
        <v>594.9</v>
      </c>
      <c r="E382" s="8">
        <v>107.2</v>
      </c>
    </row>
    <row r="383" spans="1:5" x14ac:dyDescent="0.25">
      <c r="A383" s="7">
        <v>43373</v>
      </c>
      <c r="B383" s="8">
        <v>92</v>
      </c>
      <c r="C383" s="8">
        <v>579.79999999999995</v>
      </c>
      <c r="D383" s="8">
        <v>598.5</v>
      </c>
      <c r="E383" s="8">
        <v>107.6</v>
      </c>
    </row>
    <row r="384" spans="1:5" x14ac:dyDescent="0.25">
      <c r="A384" s="7">
        <v>43404</v>
      </c>
      <c r="B384" s="8">
        <v>91.5</v>
      </c>
      <c r="C384" s="8">
        <v>599</v>
      </c>
      <c r="D384" s="8">
        <v>600</v>
      </c>
      <c r="E384" s="8">
        <v>108.1</v>
      </c>
    </row>
    <row r="385" spans="1:5" x14ac:dyDescent="0.25">
      <c r="A385" s="7">
        <v>43434</v>
      </c>
      <c r="B385" s="8">
        <v>91.1</v>
      </c>
      <c r="C385" s="8">
        <v>562.29999999999995</v>
      </c>
      <c r="D385" s="8">
        <v>601</v>
      </c>
      <c r="E385" s="8">
        <v>108.6</v>
      </c>
    </row>
    <row r="386" spans="1:5" x14ac:dyDescent="0.25">
      <c r="A386" s="7">
        <v>43465</v>
      </c>
      <c r="B386" s="8">
        <v>90.9</v>
      </c>
      <c r="C386" s="8">
        <v>569.5</v>
      </c>
      <c r="D386" s="8">
        <v>591.5</v>
      </c>
      <c r="E386" s="8">
        <v>108.9</v>
      </c>
    </row>
    <row r="387" spans="1:5" x14ac:dyDescent="0.25">
      <c r="A387" s="7">
        <v>43496</v>
      </c>
      <c r="B387" s="8">
        <v>90.8</v>
      </c>
      <c r="C387" s="8">
        <v>540.70000000000005</v>
      </c>
      <c r="D387" s="8">
        <v>578</v>
      </c>
      <c r="E387" s="8">
        <v>109.3</v>
      </c>
    </row>
    <row r="388" spans="1:5" x14ac:dyDescent="0.25">
      <c r="A388" s="7">
        <v>43524</v>
      </c>
      <c r="B388" s="8">
        <v>90.8</v>
      </c>
      <c r="C388" s="8">
        <v>529.79999999999995</v>
      </c>
      <c r="D388" s="8">
        <v>573</v>
      </c>
      <c r="E388" s="8">
        <v>109.6</v>
      </c>
    </row>
    <row r="389" spans="1:5" x14ac:dyDescent="0.25">
      <c r="A389" s="7">
        <v>43555</v>
      </c>
      <c r="B389" s="8">
        <v>90.7</v>
      </c>
      <c r="C389" s="8">
        <v>547.5</v>
      </c>
      <c r="D389" s="8">
        <v>565.1</v>
      </c>
      <c r="E389" s="8">
        <v>110</v>
      </c>
    </row>
    <row r="390" spans="1:5" x14ac:dyDescent="0.25">
      <c r="A390" s="7">
        <v>43585</v>
      </c>
      <c r="B390" s="8">
        <v>90.7</v>
      </c>
      <c r="C390" s="8">
        <v>559.79999999999995</v>
      </c>
      <c r="D390" s="8">
        <v>575.70000000000005</v>
      </c>
      <c r="E390" s="8">
        <v>110.4</v>
      </c>
    </row>
    <row r="391" spans="1:5" x14ac:dyDescent="0.25">
      <c r="A391" s="7">
        <v>43616</v>
      </c>
      <c r="B391" s="8">
        <v>90.6</v>
      </c>
      <c r="C391" s="8">
        <v>561.20000000000005</v>
      </c>
      <c r="D391" s="8">
        <v>581</v>
      </c>
      <c r="E391" s="8">
        <v>110.8</v>
      </c>
    </row>
    <row r="392" spans="1:5" x14ac:dyDescent="0.25">
      <c r="A392" s="7">
        <v>43646</v>
      </c>
      <c r="B392" s="8">
        <v>90.4</v>
      </c>
      <c r="C392" s="8">
        <v>565.20000000000005</v>
      </c>
      <c r="D392" s="8">
        <v>559</v>
      </c>
      <c r="E392" s="8">
        <v>111.2</v>
      </c>
    </row>
    <row r="393" spans="1:5" x14ac:dyDescent="0.25">
      <c r="A393" s="7">
        <v>43677</v>
      </c>
      <c r="B393" s="8">
        <v>90.1</v>
      </c>
      <c r="C393" s="8">
        <v>563.1</v>
      </c>
      <c r="D393" s="8">
        <v>564.79999999999995</v>
      </c>
      <c r="E393" s="8">
        <v>111.6</v>
      </c>
    </row>
    <row r="394" spans="1:5" x14ac:dyDescent="0.25">
      <c r="A394" s="7">
        <v>43708</v>
      </c>
      <c r="B394" s="8">
        <v>89.7</v>
      </c>
      <c r="C394" s="8">
        <v>537.4</v>
      </c>
      <c r="D394" s="8">
        <v>545.5</v>
      </c>
      <c r="E394" s="8">
        <v>112</v>
      </c>
    </row>
    <row r="395" spans="1:5" x14ac:dyDescent="0.25">
      <c r="A395" s="7">
        <v>43738</v>
      </c>
      <c r="B395" s="8">
        <v>89.5</v>
      </c>
      <c r="C395" s="8">
        <v>557.1</v>
      </c>
      <c r="D395" s="8">
        <v>521.4</v>
      </c>
      <c r="E395" s="8">
        <v>112.5</v>
      </c>
    </row>
    <row r="396" spans="1:5" x14ac:dyDescent="0.25">
      <c r="A396" s="7">
        <v>43769</v>
      </c>
      <c r="B396" s="8">
        <v>89.2</v>
      </c>
      <c r="C396" s="8">
        <v>507.5</v>
      </c>
      <c r="D396" s="8">
        <v>504.8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0"/>
  <sheetViews>
    <sheetView workbookViewId="0">
      <pane xSplit="1" ySplit="4" topLeftCell="B5" activePane="bottomRight" state="frozen"/>
      <selection pane="topRight"/>
      <selection pane="bottomLeft"/>
      <selection pane="bottomRight"/>
    </sheetView>
  </sheetViews>
  <sheetFormatPr defaultRowHeight="15" x14ac:dyDescent="0.25"/>
  <cols>
    <col min="1" max="1" width="16.42578125" bestFit="1" customWidth="1"/>
    <col min="2" max="4" width="22.140625" bestFit="1" customWidth="1"/>
    <col min="5" max="5" width="22" bestFit="1" customWidth="1"/>
    <col min="6" max="7" width="22.28515625" bestFit="1" customWidth="1"/>
    <col min="8" max="8" width="22.42578125" bestFit="1" customWidth="1"/>
    <col min="9" max="10" width="21.42578125" bestFit="1" customWidth="1"/>
    <col min="11" max="12" width="21.140625" bestFit="1" customWidth="1"/>
    <col min="13" max="13" width="21.28515625" bestFit="1" customWidth="1"/>
    <col min="14" max="14" width="21.7109375" bestFit="1" customWidth="1"/>
    <col min="15" max="15" width="21.28515625" bestFit="1" customWidth="1"/>
    <col min="16" max="17" width="21.7109375" bestFit="1" customWidth="1"/>
    <col min="18" max="18" width="22.7109375" bestFit="1" customWidth="1"/>
    <col min="19" max="20" width="22" bestFit="1" customWidth="1"/>
    <col min="21" max="22" width="22.140625" bestFit="1" customWidth="1"/>
    <col min="23" max="23" width="22.28515625" bestFit="1" customWidth="1"/>
    <col min="24" max="24" width="22.140625" bestFit="1" customWidth="1"/>
    <col min="25" max="25" width="22.7109375" bestFit="1" customWidth="1"/>
  </cols>
  <sheetData>
    <row r="1" spans="1:25" ht="60" x14ac:dyDescent="0.25">
      <c r="A1" s="9" t="str">
        <f ca="1">HYPERLINK("#"&amp;CELL("address",'Summary Documentation'!A1),"Back to menu")</f>
        <v>Back to menu</v>
      </c>
      <c r="B1" s="10" t="s">
        <v>165</v>
      </c>
      <c r="C1" s="10" t="s">
        <v>173</v>
      </c>
      <c r="D1" s="10" t="s">
        <v>181</v>
      </c>
      <c r="E1" s="10" t="s">
        <v>185</v>
      </c>
      <c r="F1" s="10" t="s">
        <v>189</v>
      </c>
      <c r="G1" s="10" t="s">
        <v>198</v>
      </c>
      <c r="H1" s="10" t="s">
        <v>205</v>
      </c>
      <c r="I1" s="10" t="s">
        <v>210</v>
      </c>
      <c r="J1" s="10" t="s">
        <v>221</v>
      </c>
      <c r="K1" s="10" t="s">
        <v>229</v>
      </c>
      <c r="L1" s="10" t="s">
        <v>235</v>
      </c>
      <c r="M1" s="10" t="s">
        <v>237</v>
      </c>
      <c r="N1" s="10" t="s">
        <v>248</v>
      </c>
      <c r="O1" s="10" t="s">
        <v>251</v>
      </c>
      <c r="P1" s="10" t="s">
        <v>255</v>
      </c>
      <c r="Q1" s="10" t="s">
        <v>259</v>
      </c>
      <c r="R1" s="10" t="s">
        <v>266</v>
      </c>
      <c r="S1" s="10" t="s">
        <v>275</v>
      </c>
      <c r="T1" s="10" t="s">
        <v>280</v>
      </c>
      <c r="U1" s="10" t="s">
        <v>288</v>
      </c>
      <c r="V1" s="10" t="s">
        <v>293</v>
      </c>
      <c r="W1" s="10" t="s">
        <v>298</v>
      </c>
      <c r="X1" s="10" t="s">
        <v>306</v>
      </c>
      <c r="Y1" s="10" t="s">
        <v>306</v>
      </c>
    </row>
    <row r="2" spans="1:25" ht="24" x14ac:dyDescent="0.25">
      <c r="B2" s="10" t="s">
        <v>320</v>
      </c>
      <c r="C2" s="10" t="s">
        <v>321</v>
      </c>
      <c r="D2" s="10" t="s">
        <v>322</v>
      </c>
      <c r="E2" s="10" t="s">
        <v>322</v>
      </c>
      <c r="F2" s="10" t="s">
        <v>322</v>
      </c>
      <c r="G2" s="10" t="s">
        <v>323</v>
      </c>
      <c r="H2" s="10" t="s">
        <v>323</v>
      </c>
      <c r="I2" s="10" t="s">
        <v>323</v>
      </c>
      <c r="J2" s="10" t="s">
        <v>324</v>
      </c>
      <c r="K2" s="10" t="s">
        <v>325</v>
      </c>
      <c r="L2" s="10" t="s">
        <v>325</v>
      </c>
      <c r="M2" s="10" t="s">
        <v>322</v>
      </c>
      <c r="N2" s="10" t="s">
        <v>326</v>
      </c>
      <c r="O2" s="10" t="s">
        <v>322</v>
      </c>
      <c r="P2" s="10" t="s">
        <v>326</v>
      </c>
      <c r="Q2" s="10" t="s">
        <v>326</v>
      </c>
      <c r="R2" s="10" t="s">
        <v>327</v>
      </c>
      <c r="S2" s="10" t="s">
        <v>328</v>
      </c>
      <c r="T2" s="10" t="s">
        <v>328</v>
      </c>
      <c r="U2" s="10" t="s">
        <v>329</v>
      </c>
      <c r="V2" s="10" t="s">
        <v>329</v>
      </c>
      <c r="W2" s="10" t="s">
        <v>330</v>
      </c>
      <c r="X2" s="10" t="s">
        <v>322</v>
      </c>
      <c r="Y2" s="10" t="s">
        <v>331</v>
      </c>
    </row>
    <row r="3" spans="1:25" x14ac:dyDescent="0.25">
      <c r="B3" s="10" t="s">
        <v>118</v>
      </c>
      <c r="C3" s="10" t="s">
        <v>168</v>
      </c>
      <c r="D3" s="10" t="s">
        <v>29</v>
      </c>
      <c r="E3" s="10" t="s">
        <v>29</v>
      </c>
      <c r="F3" s="10" t="s">
        <v>29</v>
      </c>
      <c r="G3" s="10" t="s">
        <v>191</v>
      </c>
      <c r="H3" s="10" t="s">
        <v>191</v>
      </c>
      <c r="I3" s="10" t="s">
        <v>191</v>
      </c>
      <c r="J3" s="10" t="s">
        <v>212</v>
      </c>
      <c r="K3" s="10" t="s">
        <v>224</v>
      </c>
      <c r="L3" s="10" t="s">
        <v>224</v>
      </c>
      <c r="M3" s="10" t="s">
        <v>60</v>
      </c>
      <c r="N3" s="10" t="s">
        <v>60</v>
      </c>
      <c r="O3" s="10" t="s">
        <v>60</v>
      </c>
      <c r="P3" s="10" t="s">
        <v>60</v>
      </c>
      <c r="Q3" s="10" t="s">
        <v>60</v>
      </c>
      <c r="R3" s="10" t="s">
        <v>261</v>
      </c>
      <c r="S3" s="10" t="s">
        <v>269</v>
      </c>
      <c r="T3" s="10" t="s">
        <v>269</v>
      </c>
      <c r="U3" s="10" t="s">
        <v>282</v>
      </c>
      <c r="V3" s="10" t="s">
        <v>282</v>
      </c>
      <c r="W3" s="10" t="s">
        <v>282</v>
      </c>
      <c r="X3" s="10" t="s">
        <v>301</v>
      </c>
      <c r="Y3" s="10" t="s">
        <v>308</v>
      </c>
    </row>
    <row r="4" spans="1:25" x14ac:dyDescent="0.25">
      <c r="A4" s="4" t="s">
        <v>315</v>
      </c>
      <c r="B4" s="5" t="s">
        <v>156</v>
      </c>
      <c r="C4" s="5" t="s">
        <v>167</v>
      </c>
      <c r="D4" s="5" t="s">
        <v>175</v>
      </c>
      <c r="E4" s="5" t="s">
        <v>182</v>
      </c>
      <c r="F4" s="5" t="s">
        <v>186</v>
      </c>
      <c r="G4" s="5" t="s">
        <v>190</v>
      </c>
      <c r="H4" s="5" t="s">
        <v>201</v>
      </c>
      <c r="I4" s="5" t="s">
        <v>206</v>
      </c>
      <c r="J4" s="5" t="s">
        <v>211</v>
      </c>
      <c r="K4" s="5" t="s">
        <v>223</v>
      </c>
      <c r="L4" s="5" t="s">
        <v>231</v>
      </c>
      <c r="M4" s="5" t="s">
        <v>236</v>
      </c>
      <c r="N4" s="5" t="s">
        <v>238</v>
      </c>
      <c r="O4" s="5" t="s">
        <v>250</v>
      </c>
      <c r="P4" s="5" t="s">
        <v>252</v>
      </c>
      <c r="Q4" s="5" t="s">
        <v>256</v>
      </c>
      <c r="R4" s="5" t="s">
        <v>260</v>
      </c>
      <c r="S4" s="5" t="s">
        <v>268</v>
      </c>
      <c r="T4" s="5" t="s">
        <v>278</v>
      </c>
      <c r="U4" s="5" t="s">
        <v>281</v>
      </c>
      <c r="V4" s="5" t="s">
        <v>290</v>
      </c>
      <c r="W4" s="5" t="s">
        <v>294</v>
      </c>
      <c r="X4" s="5" t="s">
        <v>300</v>
      </c>
      <c r="Y4" s="5" t="s">
        <v>307</v>
      </c>
    </row>
    <row r="5" spans="1:25" x14ac:dyDescent="0.25">
      <c r="A5" s="7">
        <v>16802</v>
      </c>
      <c r="X5" s="8">
        <v>8.1</v>
      </c>
    </row>
    <row r="6" spans="1:25" x14ac:dyDescent="0.25">
      <c r="A6" s="7">
        <v>16892</v>
      </c>
      <c r="X6" s="6" t="s">
        <v>316</v>
      </c>
    </row>
    <row r="7" spans="1:25" x14ac:dyDescent="0.25">
      <c r="A7" s="7">
        <v>16983</v>
      </c>
      <c r="X7" s="6" t="s">
        <v>316</v>
      </c>
    </row>
    <row r="8" spans="1:25" x14ac:dyDescent="0.25">
      <c r="A8" s="7">
        <v>17075</v>
      </c>
      <c r="X8" s="6" t="s">
        <v>316</v>
      </c>
    </row>
    <row r="9" spans="1:25" x14ac:dyDescent="0.25">
      <c r="A9" s="7">
        <v>17167</v>
      </c>
      <c r="X9" s="8">
        <v>7.9</v>
      </c>
    </row>
    <row r="10" spans="1:25" x14ac:dyDescent="0.25">
      <c r="A10" s="7">
        <v>17257</v>
      </c>
      <c r="X10" s="6" t="s">
        <v>316</v>
      </c>
    </row>
    <row r="11" spans="1:25" x14ac:dyDescent="0.25">
      <c r="A11" s="7">
        <v>17348</v>
      </c>
      <c r="X11" s="6" t="s">
        <v>316</v>
      </c>
    </row>
    <row r="12" spans="1:25" x14ac:dyDescent="0.25">
      <c r="A12" s="7">
        <v>17440</v>
      </c>
      <c r="X12" s="6" t="s">
        <v>316</v>
      </c>
    </row>
    <row r="13" spans="1:25" x14ac:dyDescent="0.25">
      <c r="A13" s="7">
        <v>17532</v>
      </c>
      <c r="X13" s="8">
        <v>9.6</v>
      </c>
    </row>
    <row r="14" spans="1:25" x14ac:dyDescent="0.25">
      <c r="A14" s="7">
        <v>17623</v>
      </c>
      <c r="X14" s="6" t="s">
        <v>316</v>
      </c>
    </row>
    <row r="15" spans="1:25" x14ac:dyDescent="0.25">
      <c r="A15" s="7">
        <v>17714</v>
      </c>
      <c r="X15" s="6" t="s">
        <v>316</v>
      </c>
    </row>
    <row r="16" spans="1:25" x14ac:dyDescent="0.25">
      <c r="A16" s="7">
        <v>17806</v>
      </c>
      <c r="X16" s="6" t="s">
        <v>316</v>
      </c>
    </row>
    <row r="17" spans="1:24" x14ac:dyDescent="0.25">
      <c r="A17" s="7">
        <v>17898</v>
      </c>
      <c r="X17" s="8">
        <v>10.7</v>
      </c>
    </row>
    <row r="18" spans="1:24" x14ac:dyDescent="0.25">
      <c r="A18" s="7">
        <v>17988</v>
      </c>
      <c r="X18" s="6" t="s">
        <v>316</v>
      </c>
    </row>
    <row r="19" spans="1:24" x14ac:dyDescent="0.25">
      <c r="A19" s="7">
        <v>18079</v>
      </c>
      <c r="X19" s="6" t="s">
        <v>316</v>
      </c>
    </row>
    <row r="20" spans="1:24" x14ac:dyDescent="0.25">
      <c r="A20" s="7">
        <v>18171</v>
      </c>
      <c r="X20" s="6" t="s">
        <v>316</v>
      </c>
    </row>
    <row r="21" spans="1:24" x14ac:dyDescent="0.25">
      <c r="A21" s="7">
        <v>18263</v>
      </c>
      <c r="X21" s="8">
        <v>10.7</v>
      </c>
    </row>
    <row r="22" spans="1:24" x14ac:dyDescent="0.25">
      <c r="A22" s="7">
        <v>18353</v>
      </c>
      <c r="X22" s="6" t="s">
        <v>316</v>
      </c>
    </row>
    <row r="23" spans="1:24" x14ac:dyDescent="0.25">
      <c r="A23" s="7">
        <v>18444</v>
      </c>
      <c r="X23" s="6" t="s">
        <v>316</v>
      </c>
    </row>
    <row r="24" spans="1:24" x14ac:dyDescent="0.25">
      <c r="A24" s="7">
        <v>18536</v>
      </c>
      <c r="X24" s="6" t="s">
        <v>316</v>
      </c>
    </row>
    <row r="25" spans="1:24" x14ac:dyDescent="0.25">
      <c r="A25" s="7">
        <v>18628</v>
      </c>
      <c r="X25" s="8">
        <v>10.8</v>
      </c>
    </row>
    <row r="26" spans="1:24" x14ac:dyDescent="0.25">
      <c r="A26" s="7">
        <v>18718</v>
      </c>
      <c r="X26" s="6" t="s">
        <v>316</v>
      </c>
    </row>
    <row r="27" spans="1:24" x14ac:dyDescent="0.25">
      <c r="A27" s="7">
        <v>18809</v>
      </c>
      <c r="X27" s="6" t="s">
        <v>316</v>
      </c>
    </row>
    <row r="28" spans="1:24" x14ac:dyDescent="0.25">
      <c r="A28" s="7">
        <v>18901</v>
      </c>
      <c r="X28" s="6" t="s">
        <v>316</v>
      </c>
    </row>
    <row r="29" spans="1:24" x14ac:dyDescent="0.25">
      <c r="A29" s="7">
        <v>18993</v>
      </c>
      <c r="X29" s="8">
        <v>12.1</v>
      </c>
    </row>
    <row r="30" spans="1:24" x14ac:dyDescent="0.25">
      <c r="A30" s="7">
        <v>19084</v>
      </c>
      <c r="X30" s="8">
        <v>12.4</v>
      </c>
    </row>
    <row r="31" spans="1:24" x14ac:dyDescent="0.25">
      <c r="A31" s="7">
        <v>19175</v>
      </c>
      <c r="X31" s="8">
        <v>12.4</v>
      </c>
    </row>
    <row r="32" spans="1:24" x14ac:dyDescent="0.25">
      <c r="A32" s="7">
        <v>19267</v>
      </c>
      <c r="X32" s="8">
        <v>12.3</v>
      </c>
    </row>
    <row r="33" spans="1:24" x14ac:dyDescent="0.25">
      <c r="A33" s="7">
        <v>19359</v>
      </c>
      <c r="X33" s="8">
        <v>12.4</v>
      </c>
    </row>
    <row r="34" spans="1:24" x14ac:dyDescent="0.25">
      <c r="A34" s="7">
        <v>19449</v>
      </c>
      <c r="X34" s="8">
        <v>12.4</v>
      </c>
    </row>
    <row r="35" spans="1:24" x14ac:dyDescent="0.25">
      <c r="A35" s="7">
        <v>19540</v>
      </c>
      <c r="X35" s="8">
        <v>12.6</v>
      </c>
    </row>
    <row r="36" spans="1:24" x14ac:dyDescent="0.25">
      <c r="A36" s="7">
        <v>19632</v>
      </c>
      <c r="X36" s="8">
        <v>12.7</v>
      </c>
    </row>
    <row r="37" spans="1:24" x14ac:dyDescent="0.25">
      <c r="A37" s="7">
        <v>19724</v>
      </c>
      <c r="X37" s="8">
        <v>12.7</v>
      </c>
    </row>
    <row r="38" spans="1:24" x14ac:dyDescent="0.25">
      <c r="A38" s="7">
        <v>19814</v>
      </c>
      <c r="X38" s="8">
        <v>12.5</v>
      </c>
    </row>
    <row r="39" spans="1:24" x14ac:dyDescent="0.25">
      <c r="A39" s="7">
        <v>19905</v>
      </c>
      <c r="X39" s="8">
        <v>12.4</v>
      </c>
    </row>
    <row r="40" spans="1:24" x14ac:dyDescent="0.25">
      <c r="A40" s="7">
        <v>19997</v>
      </c>
      <c r="X40" s="8">
        <v>12.4</v>
      </c>
    </row>
    <row r="41" spans="1:24" x14ac:dyDescent="0.25">
      <c r="A41" s="7">
        <v>20089</v>
      </c>
      <c r="X41" s="8">
        <v>12.4</v>
      </c>
    </row>
    <row r="42" spans="1:24" x14ac:dyDescent="0.25">
      <c r="A42" s="7">
        <v>20179</v>
      </c>
      <c r="N42" s="6" t="s">
        <v>316</v>
      </c>
      <c r="P42" s="8">
        <v>5.3</v>
      </c>
      <c r="Q42" s="8">
        <v>6.5</v>
      </c>
      <c r="X42" s="8">
        <v>12.5</v>
      </c>
    </row>
    <row r="43" spans="1:24" x14ac:dyDescent="0.25">
      <c r="A43" s="7">
        <v>20270</v>
      </c>
      <c r="N43" s="6" t="s">
        <v>316</v>
      </c>
      <c r="P43" s="6" t="s">
        <v>316</v>
      </c>
      <c r="Q43" s="6" t="s">
        <v>316</v>
      </c>
      <c r="X43" s="8">
        <v>12.6</v>
      </c>
    </row>
    <row r="44" spans="1:24" x14ac:dyDescent="0.25">
      <c r="A44" s="7">
        <v>20362</v>
      </c>
      <c r="N44" s="6" t="s">
        <v>316</v>
      </c>
      <c r="P44" s="8">
        <v>5.6</v>
      </c>
      <c r="Q44" s="8">
        <v>6.9</v>
      </c>
      <c r="X44" s="8">
        <v>12.7</v>
      </c>
    </row>
    <row r="45" spans="1:24" x14ac:dyDescent="0.25">
      <c r="A45" s="7">
        <v>20454</v>
      </c>
      <c r="N45" s="6" t="s">
        <v>316</v>
      </c>
      <c r="P45" s="6" t="s">
        <v>316</v>
      </c>
      <c r="Q45" s="6" t="s">
        <v>316</v>
      </c>
      <c r="X45" s="8">
        <v>13</v>
      </c>
    </row>
    <row r="46" spans="1:24" x14ac:dyDescent="0.25">
      <c r="A46" s="7">
        <v>20545</v>
      </c>
      <c r="N46" s="6" t="s">
        <v>316</v>
      </c>
      <c r="P46" s="8">
        <v>6.2</v>
      </c>
      <c r="Q46" s="8">
        <v>7.4</v>
      </c>
      <c r="X46" s="8">
        <v>13.6</v>
      </c>
    </row>
    <row r="47" spans="1:24" x14ac:dyDescent="0.25">
      <c r="A47" s="7">
        <v>20636</v>
      </c>
      <c r="N47" s="6" t="s">
        <v>316</v>
      </c>
      <c r="P47" s="6" t="s">
        <v>316</v>
      </c>
      <c r="Q47" s="6" t="s">
        <v>316</v>
      </c>
      <c r="X47" s="8">
        <v>13.6</v>
      </c>
    </row>
    <row r="48" spans="1:24" x14ac:dyDescent="0.25">
      <c r="A48" s="7">
        <v>20728</v>
      </c>
      <c r="N48" s="6" t="s">
        <v>316</v>
      </c>
      <c r="P48" s="8">
        <v>6.7</v>
      </c>
      <c r="Q48" s="8">
        <v>8.3000000000000007</v>
      </c>
      <c r="X48" s="8">
        <v>13.9</v>
      </c>
    </row>
    <row r="49" spans="1:24" x14ac:dyDescent="0.25">
      <c r="A49" s="7">
        <v>20820</v>
      </c>
      <c r="N49" s="6" t="s">
        <v>316</v>
      </c>
      <c r="P49" s="6" t="s">
        <v>316</v>
      </c>
      <c r="Q49" s="6" t="s">
        <v>316</v>
      </c>
      <c r="X49" s="8">
        <v>14.1</v>
      </c>
    </row>
    <row r="50" spans="1:24" x14ac:dyDescent="0.25">
      <c r="A50" s="7">
        <v>20910</v>
      </c>
      <c r="N50" s="6" t="s">
        <v>316</v>
      </c>
      <c r="P50" s="8">
        <v>7.3</v>
      </c>
      <c r="Q50" s="8">
        <v>9.5</v>
      </c>
      <c r="X50" s="8">
        <v>14.2</v>
      </c>
    </row>
    <row r="51" spans="1:24" x14ac:dyDescent="0.25">
      <c r="A51" s="7">
        <v>21001</v>
      </c>
      <c r="N51" s="6" t="s">
        <v>316</v>
      </c>
      <c r="P51" s="6" t="s">
        <v>316</v>
      </c>
      <c r="Q51" s="6" t="s">
        <v>316</v>
      </c>
      <c r="X51" s="8">
        <v>14.4</v>
      </c>
    </row>
    <row r="52" spans="1:24" x14ac:dyDescent="0.25">
      <c r="A52" s="7">
        <v>21093</v>
      </c>
      <c r="N52" s="6" t="s">
        <v>316</v>
      </c>
      <c r="P52" s="8">
        <v>8.1</v>
      </c>
      <c r="Q52" s="8">
        <v>10.6</v>
      </c>
      <c r="X52" s="8">
        <v>14.5</v>
      </c>
    </row>
    <row r="53" spans="1:24" x14ac:dyDescent="0.25">
      <c r="A53" s="7">
        <v>21185</v>
      </c>
      <c r="N53" s="6" t="s">
        <v>316</v>
      </c>
      <c r="P53" s="6" t="s">
        <v>316</v>
      </c>
      <c r="Q53" s="6" t="s">
        <v>316</v>
      </c>
      <c r="X53" s="8">
        <v>14.5</v>
      </c>
    </row>
    <row r="54" spans="1:24" x14ac:dyDescent="0.25">
      <c r="A54" s="7">
        <v>21275</v>
      </c>
      <c r="N54" s="6" t="s">
        <v>316</v>
      </c>
      <c r="P54" s="8">
        <v>8.6</v>
      </c>
      <c r="Q54" s="8">
        <v>11.4</v>
      </c>
      <c r="X54" s="8">
        <v>14.1</v>
      </c>
    </row>
    <row r="55" spans="1:24" x14ac:dyDescent="0.25">
      <c r="A55" s="7">
        <v>21366</v>
      </c>
      <c r="N55" s="6" t="s">
        <v>316</v>
      </c>
      <c r="P55" s="6" t="s">
        <v>316</v>
      </c>
      <c r="Q55" s="6" t="s">
        <v>316</v>
      </c>
      <c r="X55" s="8">
        <v>14.2</v>
      </c>
    </row>
    <row r="56" spans="1:24" x14ac:dyDescent="0.25">
      <c r="A56" s="7">
        <v>21458</v>
      </c>
      <c r="N56" s="6" t="s">
        <v>316</v>
      </c>
      <c r="P56" s="8">
        <v>8.6999999999999993</v>
      </c>
      <c r="Q56" s="8">
        <v>12.6</v>
      </c>
      <c r="X56" s="8">
        <v>14.3</v>
      </c>
    </row>
    <row r="57" spans="1:24" x14ac:dyDescent="0.25">
      <c r="A57" s="7">
        <v>21550</v>
      </c>
      <c r="N57" s="6" t="s">
        <v>316</v>
      </c>
      <c r="P57" s="6" t="s">
        <v>316</v>
      </c>
      <c r="Q57" s="6" t="s">
        <v>316</v>
      </c>
      <c r="X57" s="8">
        <v>14.3</v>
      </c>
    </row>
    <row r="58" spans="1:24" x14ac:dyDescent="0.25">
      <c r="A58" s="7">
        <v>21640</v>
      </c>
      <c r="N58" s="6" t="s">
        <v>316</v>
      </c>
      <c r="P58" s="8">
        <v>9.1999999999999993</v>
      </c>
      <c r="Q58" s="8">
        <v>14</v>
      </c>
      <c r="X58" s="8">
        <v>14.2</v>
      </c>
    </row>
    <row r="59" spans="1:24" x14ac:dyDescent="0.25">
      <c r="A59" s="7">
        <v>21731</v>
      </c>
      <c r="N59" s="6" t="s">
        <v>316</v>
      </c>
      <c r="P59" s="6" t="s">
        <v>316</v>
      </c>
      <c r="Q59" s="6" t="s">
        <v>316</v>
      </c>
      <c r="X59" s="8">
        <v>14.3</v>
      </c>
    </row>
    <row r="60" spans="1:24" x14ac:dyDescent="0.25">
      <c r="A60" s="7">
        <v>21823</v>
      </c>
      <c r="N60" s="6" t="s">
        <v>316</v>
      </c>
      <c r="P60" s="8">
        <v>10.5</v>
      </c>
      <c r="Q60" s="8">
        <v>15.9</v>
      </c>
      <c r="X60" s="8">
        <v>14.4</v>
      </c>
    </row>
    <row r="61" spans="1:24" x14ac:dyDescent="0.25">
      <c r="A61" s="7">
        <v>21915</v>
      </c>
      <c r="N61" s="6" t="s">
        <v>316</v>
      </c>
      <c r="P61" s="6" t="s">
        <v>316</v>
      </c>
      <c r="Q61" s="6" t="s">
        <v>316</v>
      </c>
      <c r="X61" s="8">
        <v>14.4</v>
      </c>
    </row>
    <row r="62" spans="1:24" x14ac:dyDescent="0.25">
      <c r="A62" s="7">
        <v>22006</v>
      </c>
      <c r="N62" s="6" t="s">
        <v>316</v>
      </c>
      <c r="P62" s="8">
        <v>12.3</v>
      </c>
      <c r="Q62" s="8">
        <v>18.3</v>
      </c>
      <c r="X62" s="8">
        <v>14.4</v>
      </c>
    </row>
    <row r="63" spans="1:24" x14ac:dyDescent="0.25">
      <c r="A63" s="7">
        <v>22097</v>
      </c>
      <c r="N63" s="6" t="s">
        <v>316</v>
      </c>
      <c r="P63" s="6" t="s">
        <v>316</v>
      </c>
      <c r="Q63" s="6" t="s">
        <v>316</v>
      </c>
      <c r="X63" s="8">
        <v>14.3</v>
      </c>
    </row>
    <row r="64" spans="1:24" x14ac:dyDescent="0.25">
      <c r="A64" s="7">
        <v>22189</v>
      </c>
      <c r="N64" s="6" t="s">
        <v>316</v>
      </c>
      <c r="P64" s="8">
        <v>15.5</v>
      </c>
      <c r="Q64" s="8">
        <v>21.6</v>
      </c>
      <c r="X64" s="8">
        <v>14.3</v>
      </c>
    </row>
    <row r="65" spans="1:24" x14ac:dyDescent="0.25">
      <c r="A65" s="7">
        <v>22281</v>
      </c>
      <c r="N65" s="6" t="s">
        <v>316</v>
      </c>
      <c r="P65" s="6" t="s">
        <v>316</v>
      </c>
      <c r="Q65" s="6" t="s">
        <v>316</v>
      </c>
      <c r="X65" s="8">
        <v>14.2</v>
      </c>
    </row>
    <row r="66" spans="1:24" x14ac:dyDescent="0.25">
      <c r="A66" s="7">
        <v>22371</v>
      </c>
      <c r="N66" s="6" t="s">
        <v>316</v>
      </c>
      <c r="P66" s="8">
        <v>19.7</v>
      </c>
      <c r="Q66" s="8">
        <v>25</v>
      </c>
      <c r="X66" s="8">
        <v>14.2</v>
      </c>
    </row>
    <row r="67" spans="1:24" x14ac:dyDescent="0.25">
      <c r="A67" s="7">
        <v>22462</v>
      </c>
      <c r="N67" s="6" t="s">
        <v>316</v>
      </c>
      <c r="P67" s="6" t="s">
        <v>316</v>
      </c>
      <c r="Q67" s="6" t="s">
        <v>316</v>
      </c>
      <c r="X67" s="8">
        <v>14.2</v>
      </c>
    </row>
    <row r="68" spans="1:24" x14ac:dyDescent="0.25">
      <c r="A68" s="7">
        <v>22554</v>
      </c>
      <c r="N68" s="6" t="s">
        <v>316</v>
      </c>
      <c r="P68" s="8">
        <v>25.1</v>
      </c>
      <c r="Q68" s="8">
        <v>29</v>
      </c>
      <c r="X68" s="8">
        <v>14.2</v>
      </c>
    </row>
    <row r="69" spans="1:24" x14ac:dyDescent="0.25">
      <c r="A69" s="7">
        <v>22646</v>
      </c>
      <c r="N69" s="6" t="s">
        <v>316</v>
      </c>
      <c r="P69" s="6" t="s">
        <v>316</v>
      </c>
      <c r="Q69" s="6" t="s">
        <v>316</v>
      </c>
      <c r="X69" s="8">
        <v>14.3</v>
      </c>
    </row>
    <row r="70" spans="1:24" x14ac:dyDescent="0.25">
      <c r="A70" s="7">
        <v>22736</v>
      </c>
      <c r="N70" s="6" t="s">
        <v>316</v>
      </c>
      <c r="P70" s="8">
        <v>26.7</v>
      </c>
      <c r="Q70" s="8">
        <v>31.1</v>
      </c>
      <c r="X70" s="8">
        <v>14.3</v>
      </c>
    </row>
    <row r="71" spans="1:24" x14ac:dyDescent="0.25">
      <c r="A71" s="7">
        <v>22827</v>
      </c>
      <c r="N71" s="6" t="s">
        <v>316</v>
      </c>
      <c r="P71" s="6" t="s">
        <v>316</v>
      </c>
      <c r="Q71" s="6" t="s">
        <v>316</v>
      </c>
      <c r="X71" s="8">
        <v>14.3</v>
      </c>
    </row>
    <row r="72" spans="1:24" x14ac:dyDescent="0.25">
      <c r="A72" s="7">
        <v>22919</v>
      </c>
      <c r="N72" s="6" t="s">
        <v>316</v>
      </c>
      <c r="P72" s="8">
        <v>27.9</v>
      </c>
      <c r="Q72" s="8">
        <v>33.4</v>
      </c>
      <c r="X72" s="8">
        <v>14.3</v>
      </c>
    </row>
    <row r="73" spans="1:24" x14ac:dyDescent="0.25">
      <c r="A73" s="7">
        <v>23011</v>
      </c>
      <c r="N73" s="6" t="s">
        <v>316</v>
      </c>
      <c r="P73" s="6" t="s">
        <v>316</v>
      </c>
      <c r="Q73" s="6" t="s">
        <v>316</v>
      </c>
      <c r="X73" s="8">
        <v>14.4</v>
      </c>
    </row>
    <row r="74" spans="1:24" x14ac:dyDescent="0.25">
      <c r="A74" s="7">
        <v>23101</v>
      </c>
      <c r="N74" s="6" t="s">
        <v>316</v>
      </c>
      <c r="P74" s="8">
        <v>29.8</v>
      </c>
      <c r="Q74" s="8">
        <v>36.5</v>
      </c>
      <c r="X74" s="8">
        <v>14.4</v>
      </c>
    </row>
    <row r="75" spans="1:24" x14ac:dyDescent="0.25">
      <c r="A75" s="7">
        <v>23192</v>
      </c>
      <c r="N75" s="6" t="s">
        <v>316</v>
      </c>
      <c r="P75" s="6" t="s">
        <v>316</v>
      </c>
      <c r="Q75" s="6" t="s">
        <v>316</v>
      </c>
      <c r="X75" s="8">
        <v>14.5</v>
      </c>
    </row>
    <row r="76" spans="1:24" x14ac:dyDescent="0.25">
      <c r="A76" s="7">
        <v>23284</v>
      </c>
      <c r="N76" s="6" t="s">
        <v>316</v>
      </c>
      <c r="P76" s="8">
        <v>31.9</v>
      </c>
      <c r="Q76" s="8">
        <v>38.4</v>
      </c>
      <c r="X76" s="8">
        <v>14.5</v>
      </c>
    </row>
    <row r="77" spans="1:24" x14ac:dyDescent="0.25">
      <c r="A77" s="7">
        <v>23376</v>
      </c>
      <c r="N77" s="6" t="s">
        <v>316</v>
      </c>
      <c r="P77" s="6" t="s">
        <v>316</v>
      </c>
      <c r="Q77" s="6" t="s">
        <v>316</v>
      </c>
      <c r="X77" s="8">
        <v>14.5</v>
      </c>
    </row>
    <row r="78" spans="1:24" x14ac:dyDescent="0.25">
      <c r="A78" s="7">
        <v>23467</v>
      </c>
      <c r="N78" s="6" t="s">
        <v>316</v>
      </c>
      <c r="P78" s="8">
        <v>34.200000000000003</v>
      </c>
      <c r="Q78" s="8">
        <v>40.9</v>
      </c>
      <c r="X78" s="8">
        <v>14.5</v>
      </c>
    </row>
    <row r="79" spans="1:24" x14ac:dyDescent="0.25">
      <c r="A79" s="7">
        <v>23558</v>
      </c>
      <c r="N79" s="6" t="s">
        <v>316</v>
      </c>
      <c r="P79" s="6" t="s">
        <v>316</v>
      </c>
      <c r="Q79" s="6" t="s">
        <v>316</v>
      </c>
      <c r="X79" s="8">
        <v>14.6</v>
      </c>
    </row>
    <row r="80" spans="1:24" x14ac:dyDescent="0.25">
      <c r="A80" s="7">
        <v>23650</v>
      </c>
      <c r="N80" s="6" t="s">
        <v>316</v>
      </c>
      <c r="P80" s="8">
        <v>36.200000000000003</v>
      </c>
      <c r="Q80" s="8">
        <v>44.2</v>
      </c>
      <c r="X80" s="8">
        <v>14.7</v>
      </c>
    </row>
    <row r="81" spans="1:24" x14ac:dyDescent="0.25">
      <c r="A81" s="7">
        <v>23742</v>
      </c>
      <c r="N81" s="6" t="s">
        <v>316</v>
      </c>
      <c r="P81" s="6" t="s">
        <v>316</v>
      </c>
      <c r="Q81" s="6" t="s">
        <v>316</v>
      </c>
      <c r="X81" s="8">
        <v>14.9</v>
      </c>
    </row>
    <row r="82" spans="1:24" x14ac:dyDescent="0.25">
      <c r="A82" s="7">
        <v>23832</v>
      </c>
      <c r="N82" s="6" t="s">
        <v>316</v>
      </c>
      <c r="P82" s="8">
        <v>37.200000000000003</v>
      </c>
      <c r="Q82" s="8">
        <v>46.3</v>
      </c>
      <c r="X82" s="8">
        <v>14.9</v>
      </c>
    </row>
    <row r="83" spans="1:24" x14ac:dyDescent="0.25">
      <c r="A83" s="7">
        <v>23923</v>
      </c>
      <c r="N83" s="6" t="s">
        <v>316</v>
      </c>
      <c r="P83" s="6" t="s">
        <v>316</v>
      </c>
      <c r="Q83" s="6" t="s">
        <v>316</v>
      </c>
      <c r="X83" s="8">
        <v>15</v>
      </c>
    </row>
    <row r="84" spans="1:24" x14ac:dyDescent="0.25">
      <c r="A84" s="7">
        <v>24015</v>
      </c>
      <c r="N84" s="6" t="s">
        <v>316</v>
      </c>
      <c r="P84" s="8">
        <v>37.5</v>
      </c>
      <c r="Q84" s="8">
        <v>47.9</v>
      </c>
      <c r="X84" s="8">
        <v>15.1</v>
      </c>
    </row>
    <row r="85" spans="1:24" x14ac:dyDescent="0.25">
      <c r="A85" s="7">
        <v>24107</v>
      </c>
      <c r="N85" s="6" t="s">
        <v>316</v>
      </c>
      <c r="P85" s="6" t="s">
        <v>316</v>
      </c>
      <c r="Q85" s="6" t="s">
        <v>316</v>
      </c>
      <c r="X85" s="8">
        <v>15.4</v>
      </c>
    </row>
    <row r="86" spans="1:24" x14ac:dyDescent="0.25">
      <c r="A86" s="7">
        <v>24197</v>
      </c>
      <c r="N86" s="6" t="s">
        <v>316</v>
      </c>
      <c r="P86" s="8">
        <v>37.9</v>
      </c>
      <c r="Q86" s="8">
        <v>49.4</v>
      </c>
      <c r="X86" s="8">
        <v>15.3</v>
      </c>
    </row>
    <row r="87" spans="1:24" x14ac:dyDescent="0.25">
      <c r="A87" s="7">
        <v>24288</v>
      </c>
      <c r="N87" s="6" t="s">
        <v>316</v>
      </c>
      <c r="P87" s="6" t="s">
        <v>316</v>
      </c>
      <c r="Q87" s="6" t="s">
        <v>316</v>
      </c>
      <c r="X87" s="8">
        <v>15.7</v>
      </c>
    </row>
    <row r="88" spans="1:24" x14ac:dyDescent="0.25">
      <c r="A88" s="7">
        <v>24380</v>
      </c>
      <c r="N88" s="6" t="s">
        <v>316</v>
      </c>
      <c r="P88" s="8">
        <v>38.200000000000003</v>
      </c>
      <c r="Q88" s="8">
        <v>51.4</v>
      </c>
      <c r="X88" s="8">
        <v>15.7</v>
      </c>
    </row>
    <row r="89" spans="1:24" x14ac:dyDescent="0.25">
      <c r="A89" s="7">
        <v>24472</v>
      </c>
      <c r="N89" s="6" t="s">
        <v>316</v>
      </c>
      <c r="P89" s="6" t="s">
        <v>316</v>
      </c>
      <c r="Q89" s="6" t="s">
        <v>316</v>
      </c>
      <c r="X89" s="8">
        <v>15.9</v>
      </c>
    </row>
    <row r="90" spans="1:24" x14ac:dyDescent="0.25">
      <c r="A90" s="7">
        <v>24562</v>
      </c>
      <c r="N90" s="6" t="s">
        <v>316</v>
      </c>
      <c r="P90" s="8">
        <v>39.9</v>
      </c>
      <c r="Q90" s="8">
        <v>54.5</v>
      </c>
      <c r="X90" s="8">
        <v>16</v>
      </c>
    </row>
    <row r="91" spans="1:24" x14ac:dyDescent="0.25">
      <c r="A91" s="7">
        <v>24653</v>
      </c>
      <c r="N91" s="6" t="s">
        <v>316</v>
      </c>
      <c r="P91" s="6" t="s">
        <v>316</v>
      </c>
      <c r="Q91" s="6" t="s">
        <v>316</v>
      </c>
      <c r="X91" s="8">
        <v>16</v>
      </c>
    </row>
    <row r="92" spans="1:24" x14ac:dyDescent="0.25">
      <c r="A92" s="7">
        <v>24745</v>
      </c>
      <c r="N92" s="6" t="s">
        <v>316</v>
      </c>
      <c r="P92" s="8">
        <v>41.3</v>
      </c>
      <c r="Q92" s="8">
        <v>57.9</v>
      </c>
      <c r="X92" s="8">
        <v>16.2</v>
      </c>
    </row>
    <row r="93" spans="1:24" x14ac:dyDescent="0.25">
      <c r="A93" s="7">
        <v>24837</v>
      </c>
      <c r="N93" s="6" t="s">
        <v>316</v>
      </c>
      <c r="P93" s="6" t="s">
        <v>316</v>
      </c>
      <c r="Q93" s="6" t="s">
        <v>316</v>
      </c>
      <c r="X93" s="8">
        <v>16.399999999999999</v>
      </c>
    </row>
    <row r="94" spans="1:24" x14ac:dyDescent="0.25">
      <c r="A94" s="7">
        <v>24928</v>
      </c>
      <c r="N94" s="6" t="s">
        <v>316</v>
      </c>
      <c r="P94" s="8">
        <v>42.6</v>
      </c>
      <c r="Q94" s="8">
        <v>62.1</v>
      </c>
      <c r="X94" s="8">
        <v>16.600000000000001</v>
      </c>
    </row>
    <row r="95" spans="1:24" x14ac:dyDescent="0.25">
      <c r="A95" s="7">
        <v>25019</v>
      </c>
      <c r="N95" s="6" t="s">
        <v>316</v>
      </c>
      <c r="P95" s="6" t="s">
        <v>316</v>
      </c>
      <c r="Q95" s="6" t="s">
        <v>316</v>
      </c>
      <c r="X95" s="8">
        <v>16.8</v>
      </c>
    </row>
    <row r="96" spans="1:24" x14ac:dyDescent="0.25">
      <c r="A96" s="7">
        <v>25111</v>
      </c>
      <c r="N96" s="6" t="s">
        <v>316</v>
      </c>
      <c r="P96" s="8">
        <v>45.1</v>
      </c>
      <c r="Q96" s="8">
        <v>67.2</v>
      </c>
      <c r="X96" s="8">
        <v>17</v>
      </c>
    </row>
    <row r="97" spans="1:24" x14ac:dyDescent="0.25">
      <c r="A97" s="7">
        <v>25203</v>
      </c>
      <c r="N97" s="6" t="s">
        <v>316</v>
      </c>
      <c r="P97" s="6" t="s">
        <v>316</v>
      </c>
      <c r="Q97" s="6" t="s">
        <v>316</v>
      </c>
      <c r="X97" s="8">
        <v>17.399999999999999</v>
      </c>
    </row>
    <row r="98" spans="1:24" x14ac:dyDescent="0.25">
      <c r="A98" s="7">
        <v>25293</v>
      </c>
      <c r="N98" s="6" t="s">
        <v>316</v>
      </c>
      <c r="P98" s="8">
        <v>48.8</v>
      </c>
      <c r="Q98" s="8">
        <v>72.7</v>
      </c>
      <c r="X98" s="8">
        <v>17.600000000000001</v>
      </c>
    </row>
    <row r="99" spans="1:24" x14ac:dyDescent="0.25">
      <c r="A99" s="7">
        <v>25384</v>
      </c>
      <c r="N99" s="6" t="s">
        <v>316</v>
      </c>
      <c r="P99" s="6" t="s">
        <v>316</v>
      </c>
      <c r="Q99" s="6" t="s">
        <v>316</v>
      </c>
      <c r="X99" s="8">
        <v>17.899999999999999</v>
      </c>
    </row>
    <row r="100" spans="1:24" x14ac:dyDescent="0.25">
      <c r="A100" s="7">
        <v>25476</v>
      </c>
      <c r="N100" s="6" t="s">
        <v>316</v>
      </c>
      <c r="P100" s="8">
        <v>52.7</v>
      </c>
      <c r="Q100" s="8">
        <v>80.3</v>
      </c>
      <c r="X100" s="8">
        <v>18.2</v>
      </c>
    </row>
    <row r="101" spans="1:24" x14ac:dyDescent="0.25">
      <c r="A101" s="7">
        <v>25568</v>
      </c>
      <c r="N101" s="6" t="s">
        <v>316</v>
      </c>
      <c r="P101" s="6" t="s">
        <v>316</v>
      </c>
      <c r="Q101" s="6" t="s">
        <v>316</v>
      </c>
      <c r="X101" s="8">
        <v>18.5</v>
      </c>
    </row>
    <row r="102" spans="1:24" x14ac:dyDescent="0.25">
      <c r="A102" s="7">
        <v>25658</v>
      </c>
      <c r="N102" s="6" t="s">
        <v>316</v>
      </c>
      <c r="P102" s="8">
        <v>56.5</v>
      </c>
      <c r="Q102" s="8">
        <v>86.8</v>
      </c>
      <c r="X102" s="8">
        <v>18.7</v>
      </c>
    </row>
    <row r="103" spans="1:24" x14ac:dyDescent="0.25">
      <c r="A103" s="7">
        <v>25749</v>
      </c>
      <c r="N103" s="6" t="s">
        <v>316</v>
      </c>
      <c r="P103" s="6" t="s">
        <v>316</v>
      </c>
      <c r="Q103" s="6" t="s">
        <v>316</v>
      </c>
      <c r="X103" s="8">
        <v>19.3</v>
      </c>
    </row>
    <row r="104" spans="1:24" x14ac:dyDescent="0.25">
      <c r="A104" s="7">
        <v>25841</v>
      </c>
      <c r="N104" s="6" t="s">
        <v>316</v>
      </c>
      <c r="P104" s="8">
        <v>59.5</v>
      </c>
      <c r="Q104" s="8">
        <v>93.6</v>
      </c>
      <c r="X104" s="8">
        <v>19.3</v>
      </c>
    </row>
    <row r="105" spans="1:24" x14ac:dyDescent="0.25">
      <c r="A105" s="7">
        <v>25933</v>
      </c>
      <c r="N105" s="6" t="s">
        <v>316</v>
      </c>
      <c r="P105" s="6" t="s">
        <v>316</v>
      </c>
      <c r="Q105" s="6" t="s">
        <v>316</v>
      </c>
      <c r="X105" s="8">
        <v>19.600000000000001</v>
      </c>
    </row>
    <row r="106" spans="1:24" x14ac:dyDescent="0.25">
      <c r="A106" s="7">
        <v>26023</v>
      </c>
      <c r="N106" s="6" t="s">
        <v>316</v>
      </c>
      <c r="P106" s="8">
        <v>62.1</v>
      </c>
      <c r="Q106" s="8">
        <v>99.1</v>
      </c>
      <c r="X106" s="8">
        <v>20.100000000000001</v>
      </c>
    </row>
    <row r="107" spans="1:24" x14ac:dyDescent="0.25">
      <c r="A107" s="7">
        <v>26114</v>
      </c>
      <c r="N107" s="6" t="s">
        <v>316</v>
      </c>
      <c r="P107" s="6" t="s">
        <v>316</v>
      </c>
      <c r="Q107" s="6" t="s">
        <v>316</v>
      </c>
      <c r="X107" s="8">
        <v>20.5</v>
      </c>
    </row>
    <row r="108" spans="1:24" x14ac:dyDescent="0.25">
      <c r="A108" s="7">
        <v>26206</v>
      </c>
      <c r="N108" s="6" t="s">
        <v>316</v>
      </c>
      <c r="P108" s="8">
        <v>64.599999999999994</v>
      </c>
      <c r="Q108" s="8">
        <v>104</v>
      </c>
      <c r="X108" s="8">
        <v>21</v>
      </c>
    </row>
    <row r="109" spans="1:24" x14ac:dyDescent="0.25">
      <c r="A109" s="7">
        <v>26298</v>
      </c>
      <c r="N109" s="6" t="s">
        <v>316</v>
      </c>
      <c r="P109" s="6" t="s">
        <v>316</v>
      </c>
      <c r="Q109" s="6" t="s">
        <v>316</v>
      </c>
      <c r="X109" s="8">
        <v>21.3</v>
      </c>
    </row>
    <row r="110" spans="1:24" x14ac:dyDescent="0.25">
      <c r="A110" s="7">
        <v>26389</v>
      </c>
      <c r="N110" s="6" t="s">
        <v>316</v>
      </c>
      <c r="P110" s="8">
        <v>67.900000000000006</v>
      </c>
      <c r="Q110" s="8">
        <v>110</v>
      </c>
      <c r="X110" s="8">
        <v>21.8</v>
      </c>
    </row>
    <row r="111" spans="1:24" x14ac:dyDescent="0.25">
      <c r="A111" s="7">
        <v>26480</v>
      </c>
      <c r="N111" s="6" t="s">
        <v>316</v>
      </c>
      <c r="P111" s="6" t="s">
        <v>316</v>
      </c>
      <c r="Q111" s="6" t="s">
        <v>316</v>
      </c>
      <c r="X111" s="8">
        <v>22</v>
      </c>
    </row>
    <row r="112" spans="1:24" x14ac:dyDescent="0.25">
      <c r="A112" s="7">
        <v>26572</v>
      </c>
      <c r="N112" s="6" t="s">
        <v>316</v>
      </c>
      <c r="P112" s="8">
        <v>73.400000000000006</v>
      </c>
      <c r="Q112" s="8">
        <v>117.9</v>
      </c>
      <c r="X112" s="8">
        <v>22.3</v>
      </c>
    </row>
    <row r="113" spans="1:24" x14ac:dyDescent="0.25">
      <c r="A113" s="7">
        <v>26664</v>
      </c>
      <c r="N113" s="6" t="s">
        <v>316</v>
      </c>
      <c r="P113" s="6" t="s">
        <v>316</v>
      </c>
      <c r="Q113" s="6" t="s">
        <v>316</v>
      </c>
      <c r="X113" s="8">
        <v>22.8</v>
      </c>
    </row>
    <row r="114" spans="1:24" x14ac:dyDescent="0.25">
      <c r="A114" s="7">
        <v>26754</v>
      </c>
      <c r="N114" s="6" t="s">
        <v>316</v>
      </c>
      <c r="P114" s="8">
        <v>84.6</v>
      </c>
      <c r="Q114" s="8">
        <v>133.30000000000001</v>
      </c>
      <c r="X114" s="8">
        <v>23.1</v>
      </c>
    </row>
    <row r="115" spans="1:24" x14ac:dyDescent="0.25">
      <c r="A115" s="7">
        <v>26845</v>
      </c>
      <c r="N115" s="6" t="s">
        <v>316</v>
      </c>
      <c r="P115" s="6" t="s">
        <v>316</v>
      </c>
      <c r="Q115" s="6" t="s">
        <v>316</v>
      </c>
      <c r="X115" s="8">
        <v>23.6</v>
      </c>
    </row>
    <row r="116" spans="1:24" x14ac:dyDescent="0.25">
      <c r="A116" s="7">
        <v>26937</v>
      </c>
      <c r="N116" s="6" t="s">
        <v>316</v>
      </c>
      <c r="P116" s="8">
        <v>94.3</v>
      </c>
      <c r="Q116" s="8">
        <v>149.5</v>
      </c>
      <c r="X116" s="8">
        <v>24.2</v>
      </c>
    </row>
    <row r="117" spans="1:24" x14ac:dyDescent="0.25">
      <c r="A117" s="7">
        <v>27029</v>
      </c>
      <c r="N117" s="6" t="s">
        <v>316</v>
      </c>
      <c r="P117" s="6" t="s">
        <v>316</v>
      </c>
      <c r="Q117" s="6" t="s">
        <v>316</v>
      </c>
      <c r="X117" s="8">
        <v>24.8</v>
      </c>
    </row>
    <row r="118" spans="1:24" x14ac:dyDescent="0.25">
      <c r="A118" s="7">
        <v>27119</v>
      </c>
      <c r="N118" s="6" t="s">
        <v>316</v>
      </c>
      <c r="P118" s="8">
        <v>97.5</v>
      </c>
      <c r="Q118" s="8">
        <v>159</v>
      </c>
      <c r="X118" s="8">
        <v>25.5</v>
      </c>
    </row>
    <row r="119" spans="1:24" x14ac:dyDescent="0.25">
      <c r="A119" s="7">
        <v>27210</v>
      </c>
      <c r="N119" s="6" t="s">
        <v>316</v>
      </c>
      <c r="P119" s="6" t="s">
        <v>316</v>
      </c>
      <c r="Q119" s="6" t="s">
        <v>316</v>
      </c>
      <c r="X119" s="8">
        <v>26.6</v>
      </c>
    </row>
    <row r="120" spans="1:24" x14ac:dyDescent="0.25">
      <c r="A120" s="7">
        <v>27302</v>
      </c>
      <c r="N120" s="6" t="s">
        <v>316</v>
      </c>
      <c r="P120" s="8">
        <v>97.9</v>
      </c>
      <c r="Q120" s="8">
        <v>160.69999999999999</v>
      </c>
      <c r="X120" s="8">
        <v>27.8</v>
      </c>
    </row>
    <row r="121" spans="1:24" x14ac:dyDescent="0.25">
      <c r="A121" s="7">
        <v>27394</v>
      </c>
      <c r="N121" s="6" t="s">
        <v>316</v>
      </c>
      <c r="P121" s="6" t="s">
        <v>316</v>
      </c>
      <c r="Q121" s="6" t="s">
        <v>316</v>
      </c>
      <c r="X121" s="8">
        <v>29</v>
      </c>
    </row>
    <row r="122" spans="1:24" x14ac:dyDescent="0.25">
      <c r="A122" s="7">
        <v>27484</v>
      </c>
      <c r="N122" s="6" t="s">
        <v>316</v>
      </c>
      <c r="P122" s="8">
        <v>90.3</v>
      </c>
      <c r="Q122" s="8">
        <v>152.80000000000001</v>
      </c>
      <c r="X122" s="8">
        <v>29.9</v>
      </c>
    </row>
    <row r="123" spans="1:24" x14ac:dyDescent="0.25">
      <c r="A123" s="7">
        <v>27575</v>
      </c>
      <c r="N123" s="6" t="s">
        <v>316</v>
      </c>
      <c r="P123" s="6" t="s">
        <v>316</v>
      </c>
      <c r="Q123" s="6" t="s">
        <v>316</v>
      </c>
      <c r="X123" s="8">
        <v>30.4</v>
      </c>
    </row>
    <row r="124" spans="1:24" x14ac:dyDescent="0.25">
      <c r="A124" s="7">
        <v>27667</v>
      </c>
      <c r="N124" s="6" t="s">
        <v>316</v>
      </c>
      <c r="P124" s="8">
        <v>90.3</v>
      </c>
      <c r="Q124" s="8">
        <v>153.1</v>
      </c>
      <c r="X124" s="8">
        <v>30.7</v>
      </c>
    </row>
    <row r="125" spans="1:24" x14ac:dyDescent="0.25">
      <c r="A125" s="7">
        <v>27759</v>
      </c>
      <c r="N125" s="6" t="s">
        <v>316</v>
      </c>
      <c r="P125" s="6" t="s">
        <v>316</v>
      </c>
      <c r="Q125" s="6" t="s">
        <v>316</v>
      </c>
      <c r="X125" s="8">
        <v>31</v>
      </c>
    </row>
    <row r="126" spans="1:24" x14ac:dyDescent="0.25">
      <c r="A126" s="7">
        <v>27850</v>
      </c>
      <c r="N126" s="6" t="s">
        <v>316</v>
      </c>
      <c r="P126" s="8">
        <v>90.5</v>
      </c>
      <c r="Q126" s="8">
        <v>153.6</v>
      </c>
      <c r="X126" s="8">
        <v>31.2</v>
      </c>
    </row>
    <row r="127" spans="1:24" x14ac:dyDescent="0.25">
      <c r="A127" s="7">
        <v>27941</v>
      </c>
      <c r="N127" s="6" t="s">
        <v>316</v>
      </c>
      <c r="P127" s="6" t="s">
        <v>316</v>
      </c>
      <c r="Q127" s="6" t="s">
        <v>316</v>
      </c>
      <c r="X127" s="8">
        <v>31.8</v>
      </c>
    </row>
    <row r="128" spans="1:24" x14ac:dyDescent="0.25">
      <c r="A128" s="7">
        <v>28033</v>
      </c>
      <c r="N128" s="6" t="s">
        <v>316</v>
      </c>
      <c r="P128" s="8">
        <v>91</v>
      </c>
      <c r="Q128" s="8">
        <v>154.19999999999999</v>
      </c>
      <c r="X128" s="8">
        <v>32.200000000000003</v>
      </c>
    </row>
    <row r="129" spans="1:24" x14ac:dyDescent="0.25">
      <c r="A129" s="7">
        <v>28125</v>
      </c>
      <c r="N129" s="6" t="s">
        <v>316</v>
      </c>
      <c r="P129" s="6" t="s">
        <v>316</v>
      </c>
      <c r="Q129" s="6" t="s">
        <v>316</v>
      </c>
      <c r="X129" s="8">
        <v>32.700000000000003</v>
      </c>
    </row>
    <row r="130" spans="1:24" x14ac:dyDescent="0.25">
      <c r="A130" s="7">
        <v>28215</v>
      </c>
      <c r="N130" s="6" t="s">
        <v>316</v>
      </c>
      <c r="P130" s="8">
        <v>92.2</v>
      </c>
      <c r="Q130" s="8">
        <v>155.30000000000001</v>
      </c>
      <c r="X130" s="8">
        <v>33.700000000000003</v>
      </c>
    </row>
    <row r="131" spans="1:24" x14ac:dyDescent="0.25">
      <c r="A131" s="7">
        <v>28306</v>
      </c>
      <c r="N131" s="6" t="s">
        <v>316</v>
      </c>
      <c r="P131" s="6" t="s">
        <v>316</v>
      </c>
      <c r="Q131" s="6" t="s">
        <v>316</v>
      </c>
      <c r="X131" s="8">
        <v>34.299999999999997</v>
      </c>
    </row>
    <row r="132" spans="1:24" x14ac:dyDescent="0.25">
      <c r="A132" s="7">
        <v>28398</v>
      </c>
      <c r="N132" s="6" t="s">
        <v>316</v>
      </c>
      <c r="P132" s="8">
        <v>92.9</v>
      </c>
      <c r="Q132" s="8">
        <v>156.5</v>
      </c>
      <c r="X132" s="8">
        <v>35.1</v>
      </c>
    </row>
    <row r="133" spans="1:24" x14ac:dyDescent="0.25">
      <c r="A133" s="7">
        <v>28490</v>
      </c>
      <c r="N133" s="6" t="s">
        <v>316</v>
      </c>
      <c r="P133" s="6" t="s">
        <v>316</v>
      </c>
      <c r="Q133" s="6" t="s">
        <v>316</v>
      </c>
      <c r="X133" s="8">
        <v>35.799999999999997</v>
      </c>
    </row>
    <row r="134" spans="1:24" x14ac:dyDescent="0.25">
      <c r="A134" s="7">
        <v>28580</v>
      </c>
      <c r="N134" s="6" t="s">
        <v>316</v>
      </c>
      <c r="P134" s="8">
        <v>94.2</v>
      </c>
      <c r="Q134" s="8">
        <v>158.1</v>
      </c>
      <c r="X134" s="8">
        <v>36.6</v>
      </c>
    </row>
    <row r="135" spans="1:24" x14ac:dyDescent="0.25">
      <c r="A135" s="7">
        <v>28671</v>
      </c>
      <c r="N135" s="6" t="s">
        <v>316</v>
      </c>
      <c r="P135" s="6" t="s">
        <v>316</v>
      </c>
      <c r="Q135" s="6" t="s">
        <v>316</v>
      </c>
      <c r="X135" s="8">
        <v>37.6</v>
      </c>
    </row>
    <row r="136" spans="1:24" x14ac:dyDescent="0.25">
      <c r="A136" s="7">
        <v>28763</v>
      </c>
      <c r="N136" s="6" t="s">
        <v>316</v>
      </c>
      <c r="P136" s="8">
        <v>96.1</v>
      </c>
      <c r="Q136" s="8">
        <v>160.19999999999999</v>
      </c>
      <c r="X136" s="8">
        <v>38.5</v>
      </c>
    </row>
    <row r="137" spans="1:24" x14ac:dyDescent="0.25">
      <c r="A137" s="7">
        <v>28855</v>
      </c>
      <c r="N137" s="6" t="s">
        <v>316</v>
      </c>
      <c r="P137" s="6" t="s">
        <v>316</v>
      </c>
      <c r="Q137" s="6" t="s">
        <v>316</v>
      </c>
      <c r="X137" s="8">
        <v>39.6</v>
      </c>
    </row>
    <row r="138" spans="1:24" x14ac:dyDescent="0.25">
      <c r="A138" s="7">
        <v>28945</v>
      </c>
      <c r="N138" s="6" t="s">
        <v>316</v>
      </c>
      <c r="P138" s="8">
        <v>99.3</v>
      </c>
      <c r="Q138" s="8">
        <v>163</v>
      </c>
      <c r="X138" s="8">
        <v>40.700000000000003</v>
      </c>
    </row>
    <row r="139" spans="1:24" x14ac:dyDescent="0.25">
      <c r="A139" s="7">
        <v>29036</v>
      </c>
      <c r="N139" s="6" t="s">
        <v>316</v>
      </c>
      <c r="P139" s="6" t="s">
        <v>316</v>
      </c>
      <c r="Q139" s="6" t="s">
        <v>316</v>
      </c>
      <c r="X139" s="8">
        <v>41.9</v>
      </c>
    </row>
    <row r="140" spans="1:24" x14ac:dyDescent="0.25">
      <c r="A140" s="7">
        <v>29128</v>
      </c>
      <c r="N140" s="6" t="s">
        <v>316</v>
      </c>
      <c r="P140" s="8">
        <v>104.7</v>
      </c>
      <c r="Q140" s="8">
        <v>167.6</v>
      </c>
      <c r="X140" s="8">
        <v>43.2</v>
      </c>
    </row>
    <row r="141" spans="1:24" x14ac:dyDescent="0.25">
      <c r="A141" s="7">
        <v>29220</v>
      </c>
      <c r="N141" s="6" t="s">
        <v>316</v>
      </c>
      <c r="P141" s="6" t="s">
        <v>316</v>
      </c>
      <c r="Q141" s="6" t="s">
        <v>316</v>
      </c>
      <c r="X141" s="8">
        <v>44.2</v>
      </c>
    </row>
    <row r="142" spans="1:24" x14ac:dyDescent="0.25">
      <c r="A142" s="7">
        <v>29311</v>
      </c>
      <c r="N142" s="6" t="s">
        <v>316</v>
      </c>
      <c r="P142" s="8">
        <v>109.8</v>
      </c>
      <c r="Q142" s="8">
        <v>173.6</v>
      </c>
      <c r="X142" s="8">
        <v>44.9</v>
      </c>
    </row>
    <row r="143" spans="1:24" x14ac:dyDescent="0.25">
      <c r="A143" s="7">
        <v>29402</v>
      </c>
      <c r="N143" s="6" t="s">
        <v>316</v>
      </c>
      <c r="P143" s="6" t="s">
        <v>316</v>
      </c>
      <c r="Q143" s="6" t="s">
        <v>316</v>
      </c>
      <c r="X143" s="8">
        <v>45.9</v>
      </c>
    </row>
    <row r="144" spans="1:24" x14ac:dyDescent="0.25">
      <c r="A144" s="7">
        <v>29494</v>
      </c>
      <c r="N144" s="6" t="s">
        <v>316</v>
      </c>
      <c r="P144" s="8">
        <v>114.6</v>
      </c>
      <c r="Q144" s="8">
        <v>180.1</v>
      </c>
      <c r="X144" s="8">
        <v>46.8</v>
      </c>
    </row>
    <row r="145" spans="1:24" x14ac:dyDescent="0.25">
      <c r="A145" s="7">
        <v>29586</v>
      </c>
      <c r="N145" s="6" t="s">
        <v>316</v>
      </c>
      <c r="P145" s="6" t="s">
        <v>316</v>
      </c>
      <c r="Q145" s="6" t="s">
        <v>316</v>
      </c>
      <c r="X145" s="8">
        <v>48.3</v>
      </c>
    </row>
    <row r="146" spans="1:24" x14ac:dyDescent="0.25">
      <c r="A146" s="7">
        <v>29676</v>
      </c>
      <c r="N146" s="6" t="s">
        <v>316</v>
      </c>
      <c r="P146" s="8">
        <v>118.8</v>
      </c>
      <c r="Q146" s="8">
        <v>185.6</v>
      </c>
      <c r="X146" s="8">
        <v>50.4</v>
      </c>
    </row>
    <row r="147" spans="1:24" x14ac:dyDescent="0.25">
      <c r="A147" s="7">
        <v>29767</v>
      </c>
      <c r="N147" s="6" t="s">
        <v>316</v>
      </c>
      <c r="P147" s="6" t="s">
        <v>316</v>
      </c>
      <c r="Q147" s="6" t="s">
        <v>316</v>
      </c>
      <c r="X147" s="8">
        <v>52.2</v>
      </c>
    </row>
    <row r="148" spans="1:24" x14ac:dyDescent="0.25">
      <c r="A148" s="7">
        <v>29859</v>
      </c>
      <c r="N148" s="6" t="s">
        <v>316</v>
      </c>
      <c r="P148" s="8">
        <v>123.6</v>
      </c>
      <c r="Q148" s="8">
        <v>191.6</v>
      </c>
      <c r="X148" s="8">
        <v>53.6</v>
      </c>
    </row>
    <row r="149" spans="1:24" x14ac:dyDescent="0.25">
      <c r="A149" s="7">
        <v>29951</v>
      </c>
      <c r="N149" s="6" t="s">
        <v>316</v>
      </c>
      <c r="P149" s="6" t="s">
        <v>316</v>
      </c>
      <c r="Q149" s="6" t="s">
        <v>316</v>
      </c>
      <c r="X149" s="8">
        <v>55.5</v>
      </c>
    </row>
    <row r="150" spans="1:24" x14ac:dyDescent="0.25">
      <c r="A150" s="7">
        <v>30041</v>
      </c>
      <c r="N150" s="6" t="s">
        <v>316</v>
      </c>
      <c r="P150" s="8">
        <v>128.1</v>
      </c>
      <c r="Q150" s="8">
        <v>197</v>
      </c>
      <c r="X150" s="8">
        <v>56.7</v>
      </c>
    </row>
    <row r="151" spans="1:24" x14ac:dyDescent="0.25">
      <c r="A151" s="7">
        <v>30132</v>
      </c>
      <c r="N151" s="6" t="s">
        <v>316</v>
      </c>
      <c r="P151" s="6" t="s">
        <v>316</v>
      </c>
      <c r="Q151" s="6" t="s">
        <v>316</v>
      </c>
      <c r="X151" s="8">
        <v>57.3</v>
      </c>
    </row>
    <row r="152" spans="1:24" x14ac:dyDescent="0.25">
      <c r="A152" s="7">
        <v>30224</v>
      </c>
      <c r="N152" s="6" t="s">
        <v>316</v>
      </c>
      <c r="P152" s="8">
        <v>132.5</v>
      </c>
      <c r="Q152" s="8">
        <v>201.5</v>
      </c>
      <c r="X152" s="8">
        <v>57.4</v>
      </c>
    </row>
    <row r="153" spans="1:24" x14ac:dyDescent="0.25">
      <c r="A153" s="7">
        <v>30316</v>
      </c>
      <c r="N153" s="6" t="s">
        <v>316</v>
      </c>
      <c r="P153" s="6" t="s">
        <v>316</v>
      </c>
      <c r="Q153" s="6" t="s">
        <v>316</v>
      </c>
      <c r="X153" s="8">
        <v>57.2</v>
      </c>
    </row>
    <row r="154" spans="1:24" x14ac:dyDescent="0.25">
      <c r="A154" s="7">
        <v>30406</v>
      </c>
      <c r="N154" s="6" t="s">
        <v>316</v>
      </c>
      <c r="P154" s="8">
        <v>136.9</v>
      </c>
      <c r="Q154" s="8">
        <v>205.5</v>
      </c>
      <c r="X154" s="8">
        <v>56.2</v>
      </c>
    </row>
    <row r="155" spans="1:24" x14ac:dyDescent="0.25">
      <c r="A155" s="7">
        <v>30497</v>
      </c>
      <c r="N155" s="6" t="s">
        <v>316</v>
      </c>
      <c r="P155" s="6" t="s">
        <v>316</v>
      </c>
      <c r="Q155" s="6" t="s">
        <v>316</v>
      </c>
      <c r="X155" s="8">
        <v>55.6</v>
      </c>
    </row>
    <row r="156" spans="1:24" x14ac:dyDescent="0.25">
      <c r="A156" s="7">
        <v>30589</v>
      </c>
      <c r="N156" s="6" t="s">
        <v>316</v>
      </c>
      <c r="P156" s="8">
        <v>141.1</v>
      </c>
      <c r="Q156" s="8">
        <v>208.8</v>
      </c>
      <c r="X156" s="8">
        <v>55.5</v>
      </c>
    </row>
    <row r="157" spans="1:24" x14ac:dyDescent="0.25">
      <c r="A157" s="7">
        <v>30681</v>
      </c>
      <c r="N157" s="6" t="s">
        <v>316</v>
      </c>
      <c r="P157" s="6" t="s">
        <v>316</v>
      </c>
      <c r="Q157" s="6" t="s">
        <v>316</v>
      </c>
      <c r="X157" s="8">
        <v>55.4</v>
      </c>
    </row>
    <row r="158" spans="1:24" x14ac:dyDescent="0.25">
      <c r="A158" s="7">
        <v>30772</v>
      </c>
      <c r="N158" s="6" t="s">
        <v>316</v>
      </c>
      <c r="P158" s="8">
        <v>149.19999999999999</v>
      </c>
      <c r="Q158" s="8">
        <v>211.9</v>
      </c>
      <c r="X158" s="8">
        <v>55.4</v>
      </c>
    </row>
    <row r="159" spans="1:24" x14ac:dyDescent="0.25">
      <c r="A159" s="7">
        <v>30863</v>
      </c>
      <c r="N159" s="6" t="s">
        <v>316</v>
      </c>
      <c r="P159" s="6" t="s">
        <v>316</v>
      </c>
      <c r="Q159" s="6" t="s">
        <v>316</v>
      </c>
      <c r="X159" s="8">
        <v>56</v>
      </c>
    </row>
    <row r="160" spans="1:24" x14ac:dyDescent="0.25">
      <c r="A160" s="7">
        <v>30955</v>
      </c>
      <c r="N160" s="6" t="s">
        <v>316</v>
      </c>
      <c r="P160" s="8">
        <v>158.69999999999999</v>
      </c>
      <c r="Q160" s="8">
        <v>215.1</v>
      </c>
      <c r="X160" s="8">
        <v>56.3</v>
      </c>
    </row>
    <row r="161" spans="1:24" x14ac:dyDescent="0.25">
      <c r="A161" s="7">
        <v>31047</v>
      </c>
      <c r="N161" s="6" t="s">
        <v>316</v>
      </c>
      <c r="P161" s="6" t="s">
        <v>316</v>
      </c>
      <c r="Q161" s="6" t="s">
        <v>316</v>
      </c>
      <c r="X161" s="8">
        <v>56.7</v>
      </c>
    </row>
    <row r="162" spans="1:24" x14ac:dyDescent="0.25">
      <c r="A162" s="7">
        <v>31137</v>
      </c>
      <c r="N162" s="8">
        <v>170.1</v>
      </c>
      <c r="P162" s="8">
        <v>168.9</v>
      </c>
      <c r="Q162" s="8">
        <v>218.3</v>
      </c>
      <c r="X162" s="8">
        <v>57.1</v>
      </c>
    </row>
    <row r="163" spans="1:24" x14ac:dyDescent="0.25">
      <c r="A163" s="7">
        <v>31228</v>
      </c>
      <c r="N163" s="6" t="s">
        <v>316</v>
      </c>
      <c r="P163" s="6" t="s">
        <v>316</v>
      </c>
      <c r="Q163" s="6" t="s">
        <v>316</v>
      </c>
      <c r="X163" s="8">
        <v>57.2</v>
      </c>
    </row>
    <row r="164" spans="1:24" x14ac:dyDescent="0.25">
      <c r="A164" s="7">
        <v>31320</v>
      </c>
      <c r="N164" s="8">
        <v>180.5</v>
      </c>
      <c r="P164" s="8">
        <v>183.7</v>
      </c>
      <c r="Q164" s="8">
        <v>222</v>
      </c>
      <c r="X164" s="8">
        <v>57.5</v>
      </c>
    </row>
    <row r="165" spans="1:24" x14ac:dyDescent="0.25">
      <c r="A165" s="7">
        <v>31412</v>
      </c>
      <c r="N165" s="6" t="s">
        <v>316</v>
      </c>
      <c r="P165" s="6" t="s">
        <v>316</v>
      </c>
      <c r="Q165" s="6" t="s">
        <v>316</v>
      </c>
      <c r="X165" s="8">
        <v>56.5</v>
      </c>
    </row>
    <row r="166" spans="1:24" x14ac:dyDescent="0.25">
      <c r="A166" s="7">
        <v>31502</v>
      </c>
      <c r="N166" s="8">
        <v>199.6</v>
      </c>
      <c r="P166" s="8">
        <v>217.5</v>
      </c>
      <c r="Q166" s="8">
        <v>227.4</v>
      </c>
      <c r="X166" s="8">
        <v>57.6</v>
      </c>
    </row>
    <row r="167" spans="1:24" x14ac:dyDescent="0.25">
      <c r="A167" s="7">
        <v>31593</v>
      </c>
      <c r="N167" s="6" t="s">
        <v>316</v>
      </c>
      <c r="P167" s="6" t="s">
        <v>316</v>
      </c>
      <c r="Q167" s="6" t="s">
        <v>316</v>
      </c>
      <c r="X167" s="8">
        <v>58.8</v>
      </c>
    </row>
    <row r="168" spans="1:24" x14ac:dyDescent="0.25">
      <c r="A168" s="7">
        <v>31685</v>
      </c>
      <c r="N168" s="8">
        <v>235.9</v>
      </c>
      <c r="P168" s="8">
        <v>252.1</v>
      </c>
      <c r="Q168" s="8">
        <v>234.4</v>
      </c>
      <c r="X168" s="8">
        <v>59.6</v>
      </c>
    </row>
    <row r="169" spans="1:24" x14ac:dyDescent="0.25">
      <c r="A169" s="7">
        <v>31777</v>
      </c>
      <c r="N169" s="6" t="s">
        <v>316</v>
      </c>
      <c r="P169" s="6" t="s">
        <v>316</v>
      </c>
      <c r="Q169" s="6" t="s">
        <v>316</v>
      </c>
      <c r="X169" s="8">
        <v>60.4</v>
      </c>
    </row>
    <row r="170" spans="1:24" x14ac:dyDescent="0.25">
      <c r="A170" s="7">
        <v>31867</v>
      </c>
      <c r="N170" s="8">
        <v>297.3</v>
      </c>
      <c r="P170" s="8">
        <v>290.89999999999998</v>
      </c>
      <c r="Q170" s="8">
        <v>245.2</v>
      </c>
      <c r="X170" s="8">
        <v>61.6</v>
      </c>
    </row>
    <row r="171" spans="1:24" x14ac:dyDescent="0.25">
      <c r="A171" s="7">
        <v>31958</v>
      </c>
      <c r="N171" s="6" t="s">
        <v>316</v>
      </c>
      <c r="P171" s="6" t="s">
        <v>316</v>
      </c>
      <c r="Q171" s="6" t="s">
        <v>316</v>
      </c>
      <c r="X171" s="8">
        <v>62.9</v>
      </c>
    </row>
    <row r="172" spans="1:24" x14ac:dyDescent="0.25">
      <c r="A172" s="7">
        <v>32050</v>
      </c>
      <c r="N172" s="8">
        <v>429.9</v>
      </c>
      <c r="P172" s="8">
        <v>370.1</v>
      </c>
      <c r="Q172" s="8">
        <v>266.5</v>
      </c>
      <c r="X172" s="8">
        <v>63.2</v>
      </c>
    </row>
    <row r="173" spans="1:24" x14ac:dyDescent="0.25">
      <c r="A173" s="7">
        <v>32142</v>
      </c>
      <c r="N173" s="6" t="s">
        <v>316</v>
      </c>
      <c r="P173" s="6" t="s">
        <v>316</v>
      </c>
      <c r="Q173" s="6" t="s">
        <v>316</v>
      </c>
      <c r="X173" s="8">
        <v>63.6</v>
      </c>
    </row>
    <row r="174" spans="1:24" x14ac:dyDescent="0.25">
      <c r="A174" s="7">
        <v>32233</v>
      </c>
      <c r="N174" s="8">
        <v>459.5</v>
      </c>
      <c r="P174" s="8">
        <v>412.6</v>
      </c>
      <c r="Q174" s="8">
        <v>278</v>
      </c>
      <c r="X174" s="8">
        <v>64.3</v>
      </c>
    </row>
    <row r="175" spans="1:24" x14ac:dyDescent="0.25">
      <c r="A175" s="7">
        <v>32324</v>
      </c>
      <c r="N175" s="6" t="s">
        <v>316</v>
      </c>
      <c r="P175" s="6" t="s">
        <v>316</v>
      </c>
      <c r="Q175" s="6" t="s">
        <v>316</v>
      </c>
      <c r="X175" s="8">
        <v>65</v>
      </c>
    </row>
    <row r="176" spans="1:24" x14ac:dyDescent="0.25">
      <c r="A176" s="7">
        <v>32416</v>
      </c>
      <c r="N176" s="8">
        <v>458.2</v>
      </c>
      <c r="P176" s="8">
        <v>461.7</v>
      </c>
      <c r="Q176" s="8">
        <v>290.2</v>
      </c>
      <c r="X176" s="8">
        <v>65.2</v>
      </c>
    </row>
    <row r="177" spans="1:24" x14ac:dyDescent="0.25">
      <c r="A177" s="7">
        <v>32508</v>
      </c>
      <c r="N177" s="6" t="s">
        <v>316</v>
      </c>
      <c r="P177" s="6" t="s">
        <v>316</v>
      </c>
      <c r="Q177" s="6" t="s">
        <v>316</v>
      </c>
      <c r="X177" s="8">
        <v>65.3</v>
      </c>
    </row>
    <row r="178" spans="1:24" x14ac:dyDescent="0.25">
      <c r="A178" s="7">
        <v>32598</v>
      </c>
      <c r="N178" s="8">
        <v>464.1</v>
      </c>
      <c r="P178" s="8">
        <v>516.20000000000005</v>
      </c>
      <c r="Q178" s="8">
        <v>305.89999999999998</v>
      </c>
      <c r="X178" s="8">
        <v>65.900000000000006</v>
      </c>
    </row>
    <row r="179" spans="1:24" x14ac:dyDescent="0.25">
      <c r="A179" s="7">
        <v>32689</v>
      </c>
      <c r="N179" s="6" t="s">
        <v>316</v>
      </c>
      <c r="P179" s="6" t="s">
        <v>316</v>
      </c>
      <c r="Q179" s="6" t="s">
        <v>316</v>
      </c>
      <c r="X179" s="8">
        <v>66.5</v>
      </c>
    </row>
    <row r="180" spans="1:24" x14ac:dyDescent="0.25">
      <c r="A180" s="7">
        <v>32781</v>
      </c>
      <c r="N180" s="8">
        <v>474.3</v>
      </c>
      <c r="P180" s="8">
        <v>581.20000000000005</v>
      </c>
      <c r="Q180" s="8">
        <v>324.89999999999998</v>
      </c>
      <c r="X180" s="8">
        <v>66.8</v>
      </c>
    </row>
    <row r="181" spans="1:24" x14ac:dyDescent="0.25">
      <c r="A181" s="7">
        <v>32873</v>
      </c>
      <c r="N181" s="6" t="s">
        <v>316</v>
      </c>
      <c r="P181" s="6" t="s">
        <v>316</v>
      </c>
      <c r="Q181" s="6" t="s">
        <v>316</v>
      </c>
      <c r="X181" s="8">
        <v>67</v>
      </c>
    </row>
    <row r="182" spans="1:24" x14ac:dyDescent="0.25">
      <c r="A182" s="7">
        <v>32963</v>
      </c>
      <c r="N182" s="8">
        <v>491.4</v>
      </c>
      <c r="P182" s="8">
        <v>658.5</v>
      </c>
      <c r="Q182" s="8">
        <v>354.8</v>
      </c>
      <c r="X182" s="8">
        <v>66.400000000000006</v>
      </c>
    </row>
    <row r="183" spans="1:24" x14ac:dyDescent="0.25">
      <c r="A183" s="7">
        <v>33054</v>
      </c>
      <c r="N183" s="6" t="s">
        <v>316</v>
      </c>
      <c r="P183" s="6" t="s">
        <v>316</v>
      </c>
      <c r="Q183" s="6" t="s">
        <v>316</v>
      </c>
      <c r="X183" s="8">
        <v>65.8</v>
      </c>
    </row>
    <row r="184" spans="1:24" x14ac:dyDescent="0.25">
      <c r="A184" s="7">
        <v>33146</v>
      </c>
      <c r="N184" s="8">
        <v>507.6</v>
      </c>
      <c r="P184" s="8">
        <v>688.2</v>
      </c>
      <c r="Q184" s="8">
        <v>383.5</v>
      </c>
      <c r="X184" s="8">
        <v>65.599999999999994</v>
      </c>
    </row>
    <row r="185" spans="1:24" x14ac:dyDescent="0.25">
      <c r="A185" s="7">
        <v>33238</v>
      </c>
      <c r="N185" s="6" t="s">
        <v>316</v>
      </c>
      <c r="P185" s="6" t="s">
        <v>316</v>
      </c>
      <c r="Q185" s="6" t="s">
        <v>316</v>
      </c>
      <c r="X185" s="8">
        <v>65.3</v>
      </c>
    </row>
    <row r="186" spans="1:24" x14ac:dyDescent="0.25">
      <c r="A186" s="7">
        <v>33328</v>
      </c>
      <c r="N186" s="8">
        <v>512.20000000000005</v>
      </c>
      <c r="P186" s="8">
        <v>680.6</v>
      </c>
      <c r="Q186" s="8">
        <v>395.4</v>
      </c>
      <c r="X186" s="8">
        <v>64.7</v>
      </c>
    </row>
    <row r="187" spans="1:24" x14ac:dyDescent="0.25">
      <c r="A187" s="7">
        <v>33419</v>
      </c>
      <c r="N187" s="6" t="s">
        <v>316</v>
      </c>
      <c r="P187" s="6" t="s">
        <v>316</v>
      </c>
      <c r="Q187" s="6" t="s">
        <v>316</v>
      </c>
      <c r="X187" s="8">
        <v>64.099999999999994</v>
      </c>
    </row>
    <row r="188" spans="1:24" x14ac:dyDescent="0.25">
      <c r="A188" s="7">
        <v>33511</v>
      </c>
      <c r="N188" s="8">
        <v>506</v>
      </c>
      <c r="P188" s="8">
        <v>651.29999999999995</v>
      </c>
      <c r="Q188" s="8">
        <v>396.2</v>
      </c>
      <c r="X188" s="8">
        <v>61.9</v>
      </c>
    </row>
    <row r="189" spans="1:24" x14ac:dyDescent="0.25">
      <c r="A189" s="7">
        <v>33603</v>
      </c>
      <c r="N189" s="6" t="s">
        <v>316</v>
      </c>
      <c r="P189" s="6" t="s">
        <v>316</v>
      </c>
      <c r="Q189" s="6" t="s">
        <v>316</v>
      </c>
      <c r="X189" s="8">
        <v>59.8</v>
      </c>
    </row>
    <row r="190" spans="1:24" x14ac:dyDescent="0.25">
      <c r="A190" s="7">
        <v>33694</v>
      </c>
      <c r="G190" s="8">
        <v>50.4</v>
      </c>
      <c r="H190" s="8">
        <v>76.3</v>
      </c>
      <c r="I190" s="8">
        <v>30.2</v>
      </c>
      <c r="N190" s="8">
        <v>480.2</v>
      </c>
      <c r="P190" s="8">
        <v>576.4</v>
      </c>
      <c r="Q190" s="8">
        <v>387.5</v>
      </c>
      <c r="X190" s="8">
        <v>58.4</v>
      </c>
    </row>
    <row r="191" spans="1:24" x14ac:dyDescent="0.25">
      <c r="A191" s="7">
        <v>33785</v>
      </c>
      <c r="G191" s="8">
        <v>49.8</v>
      </c>
      <c r="H191" s="8">
        <v>70.599999999999994</v>
      </c>
      <c r="I191" s="8">
        <v>30.9</v>
      </c>
      <c r="N191" s="6" t="s">
        <v>316</v>
      </c>
      <c r="P191" s="6" t="s">
        <v>316</v>
      </c>
      <c r="Q191" s="6" t="s">
        <v>316</v>
      </c>
      <c r="X191" s="8">
        <v>57.1</v>
      </c>
    </row>
    <row r="192" spans="1:24" x14ac:dyDescent="0.25">
      <c r="A192" s="7">
        <v>33877</v>
      </c>
      <c r="G192" s="8">
        <v>52.2</v>
      </c>
      <c r="H192" s="8">
        <v>71.900000000000006</v>
      </c>
      <c r="I192" s="8">
        <v>30.7</v>
      </c>
      <c r="N192" s="8">
        <v>447.1</v>
      </c>
      <c r="P192" s="8">
        <v>505</v>
      </c>
      <c r="Q192" s="8">
        <v>374.7</v>
      </c>
      <c r="X192" s="8">
        <v>55.6</v>
      </c>
    </row>
    <row r="193" spans="1:24" x14ac:dyDescent="0.25">
      <c r="A193" s="7">
        <v>33969</v>
      </c>
      <c r="G193" s="8">
        <v>49.8</v>
      </c>
      <c r="H193" s="8">
        <v>77.5</v>
      </c>
      <c r="I193" s="8">
        <v>29.3</v>
      </c>
      <c r="N193" s="6" t="s">
        <v>316</v>
      </c>
      <c r="P193" s="6" t="s">
        <v>316</v>
      </c>
      <c r="Q193" s="6" t="s">
        <v>316</v>
      </c>
      <c r="X193" s="8">
        <v>54.1</v>
      </c>
    </row>
    <row r="194" spans="1:24" x14ac:dyDescent="0.25">
      <c r="A194" s="7">
        <v>34059</v>
      </c>
      <c r="G194" s="8">
        <v>52.8</v>
      </c>
      <c r="H194" s="8">
        <v>71.3</v>
      </c>
      <c r="I194" s="8">
        <v>29</v>
      </c>
      <c r="N194" s="8">
        <v>397.9</v>
      </c>
      <c r="P194" s="8">
        <v>447.4</v>
      </c>
      <c r="Q194" s="8">
        <v>358.2</v>
      </c>
      <c r="X194" s="8">
        <v>53.5</v>
      </c>
    </row>
    <row r="195" spans="1:24" x14ac:dyDescent="0.25">
      <c r="A195" s="7">
        <v>34150</v>
      </c>
      <c r="G195" s="8">
        <v>38.9</v>
      </c>
      <c r="H195" s="8">
        <v>75.099999999999994</v>
      </c>
      <c r="I195" s="8">
        <v>27.8</v>
      </c>
      <c r="N195" s="6" t="s">
        <v>316</v>
      </c>
      <c r="P195" s="6" t="s">
        <v>316</v>
      </c>
      <c r="Q195" s="6" t="s">
        <v>316</v>
      </c>
      <c r="X195" s="8">
        <v>53</v>
      </c>
    </row>
    <row r="196" spans="1:24" x14ac:dyDescent="0.25">
      <c r="A196" s="7">
        <v>34242</v>
      </c>
      <c r="G196" s="8">
        <v>46.6</v>
      </c>
      <c r="H196" s="8">
        <v>67.2</v>
      </c>
      <c r="I196" s="8">
        <v>28.9</v>
      </c>
      <c r="N196" s="8">
        <v>360.5</v>
      </c>
      <c r="P196" s="8">
        <v>404.9</v>
      </c>
      <c r="Q196" s="8">
        <v>344.2</v>
      </c>
      <c r="X196" s="8">
        <v>52.9</v>
      </c>
    </row>
    <row r="197" spans="1:24" x14ac:dyDescent="0.25">
      <c r="A197" s="7">
        <v>34334</v>
      </c>
      <c r="G197" s="8">
        <v>43.7</v>
      </c>
      <c r="H197" s="8">
        <v>62.2</v>
      </c>
      <c r="I197" s="8">
        <v>29.4</v>
      </c>
      <c r="N197" s="6" t="s">
        <v>316</v>
      </c>
      <c r="P197" s="6" t="s">
        <v>316</v>
      </c>
      <c r="Q197" s="6" t="s">
        <v>316</v>
      </c>
      <c r="X197" s="8">
        <v>52.9</v>
      </c>
    </row>
    <row r="198" spans="1:24" x14ac:dyDescent="0.25">
      <c r="A198" s="7">
        <v>34424</v>
      </c>
      <c r="G198" s="8">
        <v>49.8</v>
      </c>
      <c r="H198" s="8">
        <v>73.099999999999994</v>
      </c>
      <c r="I198" s="8">
        <v>30.4</v>
      </c>
      <c r="N198" s="8">
        <v>328.4</v>
      </c>
      <c r="P198" s="8">
        <v>364.8</v>
      </c>
      <c r="Q198" s="8">
        <v>331.5</v>
      </c>
      <c r="X198" s="8">
        <v>53.5</v>
      </c>
    </row>
    <row r="199" spans="1:24" x14ac:dyDescent="0.25">
      <c r="A199" s="7">
        <v>34515</v>
      </c>
      <c r="G199" s="8">
        <v>43.5</v>
      </c>
      <c r="H199" s="8">
        <v>63.4</v>
      </c>
      <c r="I199" s="8">
        <v>30.4</v>
      </c>
      <c r="N199" s="6" t="s">
        <v>316</v>
      </c>
      <c r="P199" s="6" t="s">
        <v>316</v>
      </c>
      <c r="Q199" s="6" t="s">
        <v>316</v>
      </c>
      <c r="X199" s="8">
        <v>54.1</v>
      </c>
    </row>
    <row r="200" spans="1:24" x14ac:dyDescent="0.25">
      <c r="A200" s="7">
        <v>34607</v>
      </c>
      <c r="G200" s="8">
        <v>47.5</v>
      </c>
      <c r="H200" s="8">
        <v>67.8</v>
      </c>
      <c r="I200" s="8">
        <v>30</v>
      </c>
      <c r="N200" s="8">
        <v>303.5</v>
      </c>
      <c r="P200" s="8">
        <v>325</v>
      </c>
      <c r="Q200" s="8">
        <v>320.5</v>
      </c>
      <c r="X200" s="8">
        <v>54.7</v>
      </c>
    </row>
    <row r="201" spans="1:24" x14ac:dyDescent="0.25">
      <c r="A201" s="7">
        <v>34699</v>
      </c>
      <c r="G201" s="8">
        <v>44.4</v>
      </c>
      <c r="H201" s="8">
        <v>64.400000000000006</v>
      </c>
      <c r="I201" s="8">
        <v>29.9</v>
      </c>
      <c r="N201" s="6" t="s">
        <v>316</v>
      </c>
      <c r="P201" s="6" t="s">
        <v>316</v>
      </c>
      <c r="Q201" s="6" t="s">
        <v>316</v>
      </c>
      <c r="X201" s="8">
        <v>55.4</v>
      </c>
    </row>
    <row r="202" spans="1:24" x14ac:dyDescent="0.25">
      <c r="A202" s="7">
        <v>34789</v>
      </c>
      <c r="G202" s="8">
        <v>43.8</v>
      </c>
      <c r="H202" s="8">
        <v>59.9</v>
      </c>
      <c r="I202" s="8">
        <v>31.2</v>
      </c>
      <c r="K202" s="8">
        <v>98.62</v>
      </c>
      <c r="L202" s="8">
        <v>99.14</v>
      </c>
      <c r="N202" s="8">
        <v>281</v>
      </c>
      <c r="P202" s="8">
        <v>276.3</v>
      </c>
      <c r="Q202" s="8">
        <v>309</v>
      </c>
      <c r="X202" s="8">
        <v>55.5</v>
      </c>
    </row>
    <row r="203" spans="1:24" x14ac:dyDescent="0.25">
      <c r="A203" s="7">
        <v>34880</v>
      </c>
      <c r="G203" s="8">
        <v>45.2</v>
      </c>
      <c r="H203" s="8">
        <v>62.9</v>
      </c>
      <c r="I203" s="8">
        <v>32.700000000000003</v>
      </c>
      <c r="K203" s="8">
        <v>90.2</v>
      </c>
      <c r="L203" s="8">
        <v>90.71</v>
      </c>
      <c r="N203" s="6" t="s">
        <v>316</v>
      </c>
      <c r="P203" s="6" t="s">
        <v>316</v>
      </c>
      <c r="Q203" s="6" t="s">
        <v>316</v>
      </c>
      <c r="X203" s="8">
        <v>55.4</v>
      </c>
    </row>
    <row r="204" spans="1:24" x14ac:dyDescent="0.25">
      <c r="A204" s="7">
        <v>34972</v>
      </c>
      <c r="G204" s="8">
        <v>40.299999999999997</v>
      </c>
      <c r="H204" s="8">
        <v>62.8</v>
      </c>
      <c r="I204" s="8">
        <v>32.9</v>
      </c>
      <c r="K204" s="8">
        <v>107.15</v>
      </c>
      <c r="L204" s="8">
        <v>106.88</v>
      </c>
      <c r="N204" s="8">
        <v>259.39999999999998</v>
      </c>
      <c r="P204" s="8">
        <v>243.7</v>
      </c>
      <c r="Q204" s="8">
        <v>297</v>
      </c>
      <c r="X204" s="8">
        <v>55.9</v>
      </c>
    </row>
    <row r="205" spans="1:24" x14ac:dyDescent="0.25">
      <c r="A205" s="7">
        <v>35064</v>
      </c>
      <c r="G205" s="8">
        <v>49.5</v>
      </c>
      <c r="H205" s="8">
        <v>71</v>
      </c>
      <c r="I205" s="8">
        <v>34</v>
      </c>
      <c r="K205" s="8">
        <v>104.12</v>
      </c>
      <c r="L205" s="8">
        <v>103.26</v>
      </c>
      <c r="N205" s="6" t="s">
        <v>316</v>
      </c>
      <c r="P205" s="6" t="s">
        <v>316</v>
      </c>
      <c r="Q205" s="6" t="s">
        <v>316</v>
      </c>
      <c r="X205" s="8">
        <v>56.4</v>
      </c>
    </row>
    <row r="206" spans="1:24" x14ac:dyDescent="0.25">
      <c r="A206" s="7">
        <v>35155</v>
      </c>
      <c r="G206" s="8">
        <v>40.799999999999997</v>
      </c>
      <c r="H206" s="8">
        <v>68.5</v>
      </c>
      <c r="I206" s="8">
        <v>33.700000000000003</v>
      </c>
      <c r="K206" s="8">
        <v>98.36</v>
      </c>
      <c r="L206" s="8">
        <v>97.14</v>
      </c>
      <c r="N206" s="8">
        <v>236.3</v>
      </c>
      <c r="P206" s="8">
        <v>218.3</v>
      </c>
      <c r="Q206" s="8">
        <v>283.3</v>
      </c>
      <c r="X206" s="8">
        <v>56.7</v>
      </c>
    </row>
    <row r="207" spans="1:24" x14ac:dyDescent="0.25">
      <c r="A207" s="7">
        <v>35246</v>
      </c>
      <c r="G207" s="8">
        <v>51.9</v>
      </c>
      <c r="H207" s="8">
        <v>61.7</v>
      </c>
      <c r="I207" s="8">
        <v>35.4</v>
      </c>
      <c r="K207" s="8">
        <v>103.27</v>
      </c>
      <c r="L207" s="8">
        <v>101.26</v>
      </c>
      <c r="N207" s="6" t="s">
        <v>316</v>
      </c>
      <c r="P207" s="6" t="s">
        <v>316</v>
      </c>
      <c r="Q207" s="6" t="s">
        <v>316</v>
      </c>
      <c r="X207" s="8">
        <v>56.5</v>
      </c>
    </row>
    <row r="208" spans="1:24" x14ac:dyDescent="0.25">
      <c r="A208" s="7">
        <v>35338</v>
      </c>
      <c r="G208" s="8">
        <v>43.9</v>
      </c>
      <c r="H208" s="8">
        <v>59.6</v>
      </c>
      <c r="I208" s="8">
        <v>36.799999999999997</v>
      </c>
      <c r="K208" s="8">
        <v>116.4</v>
      </c>
      <c r="L208" s="8">
        <v>113.3</v>
      </c>
      <c r="N208" s="8">
        <v>218.1</v>
      </c>
      <c r="P208" s="8">
        <v>199.8</v>
      </c>
      <c r="Q208" s="8">
        <v>271.39999999999998</v>
      </c>
      <c r="X208" s="8">
        <v>55.6</v>
      </c>
    </row>
    <row r="209" spans="1:25" x14ac:dyDescent="0.25">
      <c r="A209" s="7">
        <v>35430</v>
      </c>
      <c r="G209" s="8">
        <v>47.7</v>
      </c>
      <c r="H209" s="8">
        <v>67.2</v>
      </c>
      <c r="I209" s="8">
        <v>37.6</v>
      </c>
      <c r="K209" s="8">
        <v>103.69</v>
      </c>
      <c r="L209" s="8">
        <v>100.63</v>
      </c>
      <c r="N209" s="6" t="s">
        <v>316</v>
      </c>
      <c r="P209" s="6" t="s">
        <v>316</v>
      </c>
      <c r="Q209" s="6" t="s">
        <v>316</v>
      </c>
      <c r="X209" s="8">
        <v>56.4</v>
      </c>
    </row>
    <row r="210" spans="1:25" x14ac:dyDescent="0.25">
      <c r="A210" s="7">
        <v>35520</v>
      </c>
      <c r="G210" s="8">
        <v>48.8</v>
      </c>
      <c r="H210" s="8">
        <v>66.3</v>
      </c>
      <c r="I210" s="8">
        <v>37.799999999999997</v>
      </c>
      <c r="K210" s="8">
        <v>101.45</v>
      </c>
      <c r="L210" s="8">
        <v>98.38</v>
      </c>
      <c r="N210" s="8">
        <v>204.8</v>
      </c>
      <c r="P210" s="8">
        <v>187.8</v>
      </c>
      <c r="Q210" s="8">
        <v>260.8</v>
      </c>
      <c r="X210" s="8">
        <v>63.3</v>
      </c>
    </row>
    <row r="211" spans="1:25" x14ac:dyDescent="0.25">
      <c r="A211" s="7">
        <v>35611</v>
      </c>
      <c r="G211" s="8">
        <v>52.2</v>
      </c>
      <c r="H211" s="8">
        <v>67.5</v>
      </c>
      <c r="I211" s="8">
        <v>40.1</v>
      </c>
      <c r="K211" s="8">
        <v>110.03</v>
      </c>
      <c r="L211" s="8">
        <v>105.99</v>
      </c>
      <c r="N211" s="6" t="s">
        <v>316</v>
      </c>
      <c r="P211" s="6" t="s">
        <v>316</v>
      </c>
      <c r="Q211" s="6" t="s">
        <v>316</v>
      </c>
      <c r="X211" s="8">
        <v>62.2</v>
      </c>
    </row>
    <row r="212" spans="1:25" x14ac:dyDescent="0.25">
      <c r="A212" s="7">
        <v>35703</v>
      </c>
      <c r="G212" s="8">
        <v>54.1</v>
      </c>
      <c r="H212" s="8">
        <v>65.2</v>
      </c>
      <c r="I212" s="8">
        <v>41.5</v>
      </c>
      <c r="K212" s="8">
        <v>119.9</v>
      </c>
      <c r="L212" s="8">
        <v>114.83</v>
      </c>
      <c r="N212" s="8">
        <v>193.9</v>
      </c>
      <c r="P212" s="8">
        <v>177.8</v>
      </c>
      <c r="Q212" s="8">
        <v>251.7</v>
      </c>
      <c r="X212" s="8">
        <v>64.5</v>
      </c>
    </row>
    <row r="213" spans="1:25" x14ac:dyDescent="0.25">
      <c r="A213" s="7">
        <v>35795</v>
      </c>
      <c r="G213" s="8">
        <v>55.7</v>
      </c>
      <c r="H213" s="8">
        <v>67.8</v>
      </c>
      <c r="I213" s="8">
        <v>40.4</v>
      </c>
      <c r="K213" s="8">
        <v>108.93</v>
      </c>
      <c r="L213" s="8">
        <v>103.75</v>
      </c>
      <c r="N213" s="6" t="s">
        <v>316</v>
      </c>
      <c r="P213" s="6" t="s">
        <v>316</v>
      </c>
      <c r="Q213" s="6" t="s">
        <v>316</v>
      </c>
      <c r="X213" s="8">
        <v>69.400000000000006</v>
      </c>
    </row>
    <row r="214" spans="1:25" x14ac:dyDescent="0.25">
      <c r="A214" s="7">
        <v>35885</v>
      </c>
      <c r="G214" s="8">
        <v>52.5</v>
      </c>
      <c r="H214" s="8">
        <v>69.400000000000006</v>
      </c>
      <c r="I214" s="8">
        <v>41.1</v>
      </c>
      <c r="K214" s="8">
        <v>120.73</v>
      </c>
      <c r="L214" s="8">
        <v>114.55</v>
      </c>
      <c r="N214" s="8">
        <v>184.6</v>
      </c>
      <c r="P214" s="8">
        <v>169.1</v>
      </c>
      <c r="Q214" s="8">
        <v>242.9</v>
      </c>
      <c r="U214" s="8">
        <v>136.80000000000001</v>
      </c>
      <c r="V214" s="8">
        <v>123.1</v>
      </c>
      <c r="W214" s="8">
        <v>74.599999999999994</v>
      </c>
      <c r="X214" s="8">
        <v>74.400000000000006</v>
      </c>
    </row>
    <row r="215" spans="1:25" x14ac:dyDescent="0.25">
      <c r="A215" s="7">
        <v>35976</v>
      </c>
      <c r="G215" s="8">
        <v>52.5</v>
      </c>
      <c r="H215" s="8">
        <v>80.099999999999994</v>
      </c>
      <c r="I215" s="8">
        <v>44.4</v>
      </c>
      <c r="K215" s="8">
        <v>123.44</v>
      </c>
      <c r="L215" s="8">
        <v>116.34</v>
      </c>
      <c r="N215" s="6" t="s">
        <v>316</v>
      </c>
      <c r="P215" s="6" t="s">
        <v>316</v>
      </c>
      <c r="Q215" s="6" t="s">
        <v>316</v>
      </c>
      <c r="U215" s="8">
        <v>124.9</v>
      </c>
      <c r="V215" s="8">
        <v>119.3</v>
      </c>
      <c r="W215" s="8">
        <v>67.3</v>
      </c>
      <c r="X215" s="8">
        <v>73.599999999999994</v>
      </c>
    </row>
    <row r="216" spans="1:25" x14ac:dyDescent="0.25">
      <c r="A216" s="7">
        <v>36068</v>
      </c>
      <c r="G216" s="8">
        <v>56.7</v>
      </c>
      <c r="H216" s="8">
        <v>65.900000000000006</v>
      </c>
      <c r="I216" s="8">
        <v>45.5</v>
      </c>
      <c r="K216" s="8">
        <v>119.74</v>
      </c>
      <c r="L216" s="8">
        <v>113.22</v>
      </c>
      <c r="N216" s="8">
        <v>175.8</v>
      </c>
      <c r="P216" s="8">
        <v>160.80000000000001</v>
      </c>
      <c r="Q216" s="8">
        <v>233.9</v>
      </c>
      <c r="U216" s="8">
        <v>109.3</v>
      </c>
      <c r="V216" s="8">
        <v>106.2</v>
      </c>
      <c r="W216" s="8">
        <v>57.8</v>
      </c>
      <c r="X216" s="8">
        <v>76.099999999999994</v>
      </c>
    </row>
    <row r="217" spans="1:25" x14ac:dyDescent="0.25">
      <c r="A217" s="7">
        <v>36160</v>
      </c>
      <c r="G217" s="8">
        <v>57.2</v>
      </c>
      <c r="H217" s="8">
        <v>73.099999999999994</v>
      </c>
      <c r="I217" s="8">
        <v>44.9</v>
      </c>
      <c r="K217" s="8">
        <v>135.69</v>
      </c>
      <c r="L217" s="8">
        <v>127.74</v>
      </c>
      <c r="N217" s="6" t="s">
        <v>316</v>
      </c>
      <c r="P217" s="6" t="s">
        <v>316</v>
      </c>
      <c r="Q217" s="6" t="s">
        <v>316</v>
      </c>
      <c r="U217" s="8">
        <v>100</v>
      </c>
      <c r="V217" s="8">
        <v>100</v>
      </c>
      <c r="W217" s="8">
        <v>54.9</v>
      </c>
      <c r="X217" s="8">
        <v>77.2</v>
      </c>
    </row>
    <row r="218" spans="1:25" x14ac:dyDescent="0.25">
      <c r="A218" s="7">
        <v>36250</v>
      </c>
      <c r="G218" s="8">
        <v>52.9</v>
      </c>
      <c r="H218" s="8">
        <v>74.400000000000006</v>
      </c>
      <c r="I218" s="8">
        <v>45</v>
      </c>
      <c r="K218" s="8">
        <v>143.22999999999999</v>
      </c>
      <c r="L218" s="8">
        <v>134.04</v>
      </c>
      <c r="N218" s="8">
        <v>165</v>
      </c>
      <c r="P218" s="8">
        <v>149.69999999999999</v>
      </c>
      <c r="Q218" s="8">
        <v>222.9</v>
      </c>
      <c r="U218" s="8">
        <v>92.2</v>
      </c>
      <c r="V218" s="8">
        <v>93.7</v>
      </c>
      <c r="W218" s="8">
        <v>52.8</v>
      </c>
      <c r="X218" s="8">
        <v>75.900000000000006</v>
      </c>
    </row>
    <row r="219" spans="1:25" x14ac:dyDescent="0.25">
      <c r="A219" s="7">
        <v>36341</v>
      </c>
      <c r="G219" s="8">
        <v>54.1</v>
      </c>
      <c r="H219" s="8">
        <v>72.8</v>
      </c>
      <c r="I219" s="8">
        <v>46.7</v>
      </c>
      <c r="K219" s="8">
        <v>152.68</v>
      </c>
      <c r="L219" s="8">
        <v>140.9</v>
      </c>
      <c r="N219" s="6" t="s">
        <v>316</v>
      </c>
      <c r="P219" s="6" t="s">
        <v>316</v>
      </c>
      <c r="Q219" s="6" t="s">
        <v>316</v>
      </c>
      <c r="U219" s="8">
        <v>91.9</v>
      </c>
      <c r="V219" s="8">
        <v>92.4</v>
      </c>
      <c r="W219" s="8">
        <v>50.4</v>
      </c>
      <c r="X219" s="8">
        <v>74.099999999999994</v>
      </c>
    </row>
    <row r="220" spans="1:25" x14ac:dyDescent="0.25">
      <c r="A220" s="7">
        <v>36433</v>
      </c>
      <c r="G220" s="8">
        <v>61.1</v>
      </c>
      <c r="H220" s="8">
        <v>75.7</v>
      </c>
      <c r="I220" s="8">
        <v>48.2</v>
      </c>
      <c r="K220" s="8">
        <v>174.61</v>
      </c>
      <c r="L220" s="8">
        <v>158.6</v>
      </c>
      <c r="N220" s="8">
        <v>155.1</v>
      </c>
      <c r="P220" s="8">
        <v>140</v>
      </c>
      <c r="Q220" s="8">
        <v>212.6</v>
      </c>
      <c r="U220" s="8">
        <v>90.5</v>
      </c>
      <c r="V220" s="8">
        <v>87.8</v>
      </c>
      <c r="W220" s="8">
        <v>47.9</v>
      </c>
      <c r="X220" s="8">
        <v>77.599999999999994</v>
      </c>
    </row>
    <row r="221" spans="1:25" x14ac:dyDescent="0.25">
      <c r="A221" s="7">
        <v>36525</v>
      </c>
      <c r="G221" s="8">
        <v>61.2</v>
      </c>
      <c r="H221" s="8">
        <v>83.5</v>
      </c>
      <c r="I221" s="8">
        <v>46.7</v>
      </c>
      <c r="K221" s="8">
        <v>172.36</v>
      </c>
      <c r="L221" s="8">
        <v>154.1</v>
      </c>
      <c r="N221" s="6" t="s">
        <v>316</v>
      </c>
      <c r="P221" s="6" t="s">
        <v>316</v>
      </c>
      <c r="Q221" s="6" t="s">
        <v>316</v>
      </c>
      <c r="U221" s="8">
        <v>98.7</v>
      </c>
      <c r="V221" s="8">
        <v>90.3</v>
      </c>
      <c r="W221" s="8">
        <v>52.1</v>
      </c>
      <c r="X221" s="8">
        <v>79.5</v>
      </c>
    </row>
    <row r="222" spans="1:25" x14ac:dyDescent="0.25">
      <c r="A222" s="7">
        <v>36616</v>
      </c>
      <c r="B222" s="8">
        <v>100</v>
      </c>
      <c r="G222" s="8">
        <v>71.5</v>
      </c>
      <c r="H222" s="8">
        <v>84.1</v>
      </c>
      <c r="I222" s="8">
        <v>48.8</v>
      </c>
      <c r="K222" s="8">
        <v>173.65</v>
      </c>
      <c r="L222" s="8">
        <v>153.62</v>
      </c>
      <c r="N222" s="8">
        <v>146.30000000000001</v>
      </c>
      <c r="P222" s="8">
        <v>131.19999999999999</v>
      </c>
      <c r="Q222" s="8">
        <v>202.4</v>
      </c>
      <c r="U222" s="8">
        <v>104.7</v>
      </c>
      <c r="V222" s="8">
        <v>92.2</v>
      </c>
      <c r="W222" s="8">
        <v>52.7</v>
      </c>
      <c r="X222" s="8">
        <v>77.7</v>
      </c>
      <c r="Y222" s="8">
        <v>75.5</v>
      </c>
    </row>
    <row r="223" spans="1:25" x14ac:dyDescent="0.25">
      <c r="A223" s="7">
        <v>36707</v>
      </c>
      <c r="B223" s="8">
        <v>102.9</v>
      </c>
      <c r="G223" s="8">
        <v>73.900000000000006</v>
      </c>
      <c r="H223" s="8">
        <v>85.3</v>
      </c>
      <c r="I223" s="8">
        <v>51.9</v>
      </c>
      <c r="K223" s="8">
        <v>197.77</v>
      </c>
      <c r="L223" s="8">
        <v>172.51</v>
      </c>
      <c r="N223" s="6" t="s">
        <v>316</v>
      </c>
      <c r="P223" s="6" t="s">
        <v>316</v>
      </c>
      <c r="Q223" s="6" t="s">
        <v>316</v>
      </c>
      <c r="U223" s="8">
        <v>116.7</v>
      </c>
      <c r="V223" s="8">
        <v>98.5</v>
      </c>
      <c r="W223" s="8">
        <v>58.2</v>
      </c>
      <c r="X223" s="8">
        <v>76.900000000000006</v>
      </c>
      <c r="Y223" s="8">
        <v>78.400000000000006</v>
      </c>
    </row>
    <row r="224" spans="1:25" x14ac:dyDescent="0.25">
      <c r="A224" s="7">
        <v>36799</v>
      </c>
      <c r="B224" s="8">
        <v>107.1</v>
      </c>
      <c r="G224" s="8">
        <v>70.3</v>
      </c>
      <c r="H224" s="8">
        <v>83</v>
      </c>
      <c r="I224" s="8">
        <v>51.7</v>
      </c>
      <c r="K224" s="8">
        <v>193.6</v>
      </c>
      <c r="L224" s="8">
        <v>167.86</v>
      </c>
      <c r="N224" s="8">
        <v>138.69999999999999</v>
      </c>
      <c r="P224" s="8">
        <v>124</v>
      </c>
      <c r="Q224" s="8">
        <v>192.6</v>
      </c>
      <c r="U224" s="8">
        <v>119.2</v>
      </c>
      <c r="V224" s="8">
        <v>102.5</v>
      </c>
      <c r="W224" s="8">
        <v>58.9</v>
      </c>
      <c r="X224" s="8">
        <v>85</v>
      </c>
      <c r="Y224" s="8">
        <v>79.3</v>
      </c>
    </row>
    <row r="225" spans="1:25" x14ac:dyDescent="0.25">
      <c r="A225" s="7">
        <v>36891</v>
      </c>
      <c r="B225" s="8">
        <v>109.6</v>
      </c>
      <c r="G225" s="8">
        <v>74.599999999999994</v>
      </c>
      <c r="H225" s="8">
        <v>77.900000000000006</v>
      </c>
      <c r="I225" s="8">
        <v>54.2</v>
      </c>
      <c r="K225" s="8">
        <v>195.99</v>
      </c>
      <c r="L225" s="8">
        <v>167.97</v>
      </c>
      <c r="N225" s="6" t="s">
        <v>316</v>
      </c>
      <c r="P225" s="6" t="s">
        <v>316</v>
      </c>
      <c r="Q225" s="6" t="s">
        <v>316</v>
      </c>
      <c r="U225" s="8">
        <v>125.9</v>
      </c>
      <c r="V225" s="8">
        <v>104.1</v>
      </c>
      <c r="W225" s="8">
        <v>61.2</v>
      </c>
      <c r="X225" s="8">
        <v>88.1</v>
      </c>
      <c r="Y225" s="8">
        <v>80.900000000000006</v>
      </c>
    </row>
    <row r="226" spans="1:25" x14ac:dyDescent="0.25">
      <c r="A226" s="7">
        <v>36981</v>
      </c>
      <c r="B226" s="8">
        <v>111.5</v>
      </c>
      <c r="G226" s="8">
        <v>77.599999999999994</v>
      </c>
      <c r="H226" s="8">
        <v>80</v>
      </c>
      <c r="I226" s="8">
        <v>52.8</v>
      </c>
      <c r="K226" s="8">
        <v>205.76</v>
      </c>
      <c r="L226" s="8">
        <v>175.33</v>
      </c>
      <c r="N226" s="8">
        <v>132.4</v>
      </c>
      <c r="P226" s="8">
        <v>117.5</v>
      </c>
      <c r="Q226" s="8">
        <v>183.2</v>
      </c>
      <c r="U226" s="8">
        <v>114.5</v>
      </c>
      <c r="V226" s="8">
        <v>104.5</v>
      </c>
      <c r="W226" s="8">
        <v>61.3</v>
      </c>
      <c r="X226" s="8">
        <v>87.5</v>
      </c>
      <c r="Y226" s="8">
        <v>81.2</v>
      </c>
    </row>
    <row r="227" spans="1:25" x14ac:dyDescent="0.25">
      <c r="A227" s="7">
        <v>37072</v>
      </c>
      <c r="B227" s="8">
        <v>115.1</v>
      </c>
      <c r="G227" s="8">
        <v>81.400000000000006</v>
      </c>
      <c r="H227" s="8">
        <v>81.5</v>
      </c>
      <c r="I227" s="8">
        <v>56.6</v>
      </c>
      <c r="K227" s="8">
        <v>217.18</v>
      </c>
      <c r="L227" s="8">
        <v>179.38</v>
      </c>
      <c r="N227" s="6" t="s">
        <v>316</v>
      </c>
      <c r="P227" s="6" t="s">
        <v>316</v>
      </c>
      <c r="Q227" s="6" t="s">
        <v>316</v>
      </c>
      <c r="U227" s="8">
        <v>110.9</v>
      </c>
      <c r="V227" s="8">
        <v>102.6</v>
      </c>
      <c r="W227" s="8">
        <v>58.4</v>
      </c>
      <c r="X227" s="8">
        <v>86.9</v>
      </c>
      <c r="Y227" s="8">
        <v>82.5</v>
      </c>
    </row>
    <row r="228" spans="1:25" x14ac:dyDescent="0.25">
      <c r="A228" s="7">
        <v>37164</v>
      </c>
      <c r="B228" s="8">
        <v>119.1</v>
      </c>
      <c r="G228" s="8">
        <v>69.099999999999994</v>
      </c>
      <c r="H228" s="8">
        <v>81.099999999999994</v>
      </c>
      <c r="I228" s="8">
        <v>57.5</v>
      </c>
      <c r="K228" s="8">
        <v>206.72</v>
      </c>
      <c r="L228" s="8">
        <v>166.27</v>
      </c>
      <c r="N228" s="8">
        <v>126.8</v>
      </c>
      <c r="P228" s="8">
        <v>111.2</v>
      </c>
      <c r="Q228" s="8">
        <v>173.9</v>
      </c>
      <c r="U228" s="8">
        <v>106.8</v>
      </c>
      <c r="V228" s="8">
        <v>97.6</v>
      </c>
      <c r="W228" s="8">
        <v>55.3</v>
      </c>
      <c r="X228" s="8">
        <v>87.9</v>
      </c>
      <c r="Y228" s="8">
        <v>83.6</v>
      </c>
    </row>
    <row r="229" spans="1:25" x14ac:dyDescent="0.25">
      <c r="A229" s="7">
        <v>37256</v>
      </c>
      <c r="B229" s="8">
        <v>120.9</v>
      </c>
      <c r="G229" s="8">
        <v>78.900000000000006</v>
      </c>
      <c r="H229" s="8">
        <v>97</v>
      </c>
      <c r="I229" s="8">
        <v>59.8</v>
      </c>
      <c r="K229" s="8">
        <v>198.35</v>
      </c>
      <c r="L229" s="8">
        <v>157.03</v>
      </c>
      <c r="N229" s="6" t="s">
        <v>316</v>
      </c>
      <c r="P229" s="6" t="s">
        <v>316</v>
      </c>
      <c r="Q229" s="6" t="s">
        <v>316</v>
      </c>
      <c r="U229" s="8">
        <v>98.8</v>
      </c>
      <c r="V229" s="8">
        <v>93.3</v>
      </c>
      <c r="W229" s="6" t="s">
        <v>316</v>
      </c>
      <c r="X229" s="8">
        <v>85</v>
      </c>
      <c r="Y229" s="8">
        <v>83.5</v>
      </c>
    </row>
    <row r="230" spans="1:25" x14ac:dyDescent="0.25">
      <c r="A230" s="7">
        <v>37346</v>
      </c>
      <c r="B230" s="8">
        <v>122.5</v>
      </c>
      <c r="G230" s="8">
        <v>70.099999999999994</v>
      </c>
      <c r="H230" s="8">
        <v>83.7</v>
      </c>
      <c r="I230" s="8">
        <v>58.4</v>
      </c>
      <c r="J230" s="8">
        <v>12696851</v>
      </c>
      <c r="K230" s="8">
        <v>179.25</v>
      </c>
      <c r="L230" s="8">
        <v>140.09</v>
      </c>
      <c r="N230" s="8">
        <v>121.4</v>
      </c>
      <c r="P230" s="8">
        <v>105.4</v>
      </c>
      <c r="Q230" s="8">
        <v>164.4</v>
      </c>
      <c r="U230" s="8">
        <v>93.6</v>
      </c>
      <c r="V230" s="8">
        <v>92.1</v>
      </c>
      <c r="W230" s="8">
        <v>50.3</v>
      </c>
      <c r="X230" s="8">
        <v>85.2</v>
      </c>
      <c r="Y230" s="8">
        <v>84.2</v>
      </c>
    </row>
    <row r="231" spans="1:25" x14ac:dyDescent="0.25">
      <c r="A231" s="7">
        <v>37437</v>
      </c>
      <c r="B231" s="8">
        <v>124.2</v>
      </c>
      <c r="G231" s="8">
        <v>80.2</v>
      </c>
      <c r="H231" s="8">
        <v>88.7</v>
      </c>
      <c r="I231" s="8">
        <v>61.5</v>
      </c>
      <c r="J231" s="8">
        <v>11767313</v>
      </c>
      <c r="K231" s="8">
        <v>198.37</v>
      </c>
      <c r="L231" s="8">
        <v>154.5</v>
      </c>
      <c r="N231" s="6" t="s">
        <v>316</v>
      </c>
      <c r="P231" s="6" t="s">
        <v>316</v>
      </c>
      <c r="Q231" s="6" t="s">
        <v>316</v>
      </c>
      <c r="U231" s="8">
        <v>90.4</v>
      </c>
      <c r="V231" s="8">
        <v>91.2</v>
      </c>
      <c r="W231" s="8">
        <v>49</v>
      </c>
      <c r="X231" s="8">
        <v>85.4</v>
      </c>
      <c r="Y231" s="8">
        <v>84.2</v>
      </c>
    </row>
    <row r="232" spans="1:25" x14ac:dyDescent="0.25">
      <c r="A232" s="7">
        <v>37529</v>
      </c>
      <c r="B232" s="8">
        <v>126.4</v>
      </c>
      <c r="G232" s="8">
        <v>78</v>
      </c>
      <c r="H232" s="8">
        <v>82.8</v>
      </c>
      <c r="I232" s="8">
        <v>62.3</v>
      </c>
      <c r="J232" s="8">
        <v>11651905</v>
      </c>
      <c r="K232" s="8">
        <v>182.48</v>
      </c>
      <c r="L232" s="8">
        <v>141.87</v>
      </c>
      <c r="N232" s="8">
        <v>116.4</v>
      </c>
      <c r="P232" s="8">
        <v>100.3</v>
      </c>
      <c r="Q232" s="8">
        <v>155.4</v>
      </c>
      <c r="U232" s="8">
        <v>86.9</v>
      </c>
      <c r="V232" s="8">
        <v>90.7</v>
      </c>
      <c r="W232" s="8">
        <v>48.8</v>
      </c>
      <c r="X232" s="8">
        <v>86.5</v>
      </c>
      <c r="Y232" s="8">
        <v>84.6</v>
      </c>
    </row>
    <row r="233" spans="1:25" x14ac:dyDescent="0.25">
      <c r="A233" s="7">
        <v>37621</v>
      </c>
      <c r="B233" s="8">
        <v>127.9</v>
      </c>
      <c r="G233" s="8">
        <v>81.099999999999994</v>
      </c>
      <c r="H233" s="8">
        <v>75.400000000000006</v>
      </c>
      <c r="I233" s="8">
        <v>60.5</v>
      </c>
      <c r="J233" s="8">
        <v>11718856</v>
      </c>
      <c r="K233" s="8">
        <v>196.24</v>
      </c>
      <c r="L233" s="8">
        <v>151.66</v>
      </c>
      <c r="N233" s="6" t="s">
        <v>316</v>
      </c>
      <c r="P233" s="6" t="s">
        <v>316</v>
      </c>
      <c r="Q233" s="6" t="s">
        <v>316</v>
      </c>
      <c r="U233" s="8">
        <v>82.3</v>
      </c>
      <c r="V233" s="8">
        <v>90.1</v>
      </c>
      <c r="W233" s="8">
        <v>47.2</v>
      </c>
      <c r="X233" s="8">
        <v>88.5</v>
      </c>
      <c r="Y233" s="8">
        <v>85.1</v>
      </c>
    </row>
    <row r="234" spans="1:25" x14ac:dyDescent="0.25">
      <c r="A234" s="7">
        <v>37711</v>
      </c>
      <c r="B234" s="8">
        <v>133</v>
      </c>
      <c r="E234" s="8">
        <v>107.2</v>
      </c>
      <c r="G234" s="8">
        <v>77.400000000000006</v>
      </c>
      <c r="H234" s="8">
        <v>82.3</v>
      </c>
      <c r="I234" s="8">
        <v>63.5</v>
      </c>
      <c r="J234" s="8">
        <v>11600209</v>
      </c>
      <c r="K234" s="8">
        <v>208.5</v>
      </c>
      <c r="L234" s="8">
        <v>160.18</v>
      </c>
      <c r="N234" s="8">
        <v>111.9</v>
      </c>
      <c r="P234" s="8">
        <v>96</v>
      </c>
      <c r="Q234" s="8">
        <v>146.9</v>
      </c>
      <c r="U234" s="8">
        <v>79.8</v>
      </c>
      <c r="V234" s="8">
        <v>88.2</v>
      </c>
      <c r="W234" s="8">
        <v>45.8</v>
      </c>
      <c r="X234" s="8">
        <v>92.9</v>
      </c>
      <c r="Y234" s="8">
        <v>84.7</v>
      </c>
    </row>
    <row r="235" spans="1:25" x14ac:dyDescent="0.25">
      <c r="A235" s="7">
        <v>37802</v>
      </c>
      <c r="B235" s="8">
        <v>135.69999999999999</v>
      </c>
      <c r="E235" s="8">
        <v>108.3</v>
      </c>
      <c r="G235" s="8">
        <v>69.2</v>
      </c>
      <c r="H235" s="8">
        <v>89.3</v>
      </c>
      <c r="I235" s="8">
        <v>64.5</v>
      </c>
      <c r="J235" s="8">
        <v>11041291</v>
      </c>
      <c r="K235" s="8">
        <v>212.76</v>
      </c>
      <c r="L235" s="8">
        <v>162.32</v>
      </c>
      <c r="N235" s="6" t="s">
        <v>316</v>
      </c>
      <c r="P235" s="6" t="s">
        <v>316</v>
      </c>
      <c r="Q235" s="6" t="s">
        <v>316</v>
      </c>
      <c r="U235" s="8">
        <v>77.099999999999994</v>
      </c>
      <c r="V235" s="8">
        <v>87.7</v>
      </c>
      <c r="W235" s="8">
        <v>44.7</v>
      </c>
      <c r="X235" s="8">
        <v>92.5</v>
      </c>
      <c r="Y235" s="8">
        <v>84.8</v>
      </c>
    </row>
    <row r="236" spans="1:25" x14ac:dyDescent="0.25">
      <c r="A236" s="7">
        <v>37894</v>
      </c>
      <c r="B236" s="8">
        <v>138.1</v>
      </c>
      <c r="E236" s="8">
        <v>108.3</v>
      </c>
      <c r="G236" s="8">
        <v>75</v>
      </c>
      <c r="H236" s="8">
        <v>80.3</v>
      </c>
      <c r="I236" s="8">
        <v>63.4</v>
      </c>
      <c r="J236" s="8">
        <v>10560818</v>
      </c>
      <c r="K236" s="8">
        <v>212.83</v>
      </c>
      <c r="L236" s="8">
        <v>162.30000000000001</v>
      </c>
      <c r="N236" s="8">
        <v>107.8</v>
      </c>
      <c r="P236" s="8">
        <v>92.5</v>
      </c>
      <c r="Q236" s="8">
        <v>138.9</v>
      </c>
      <c r="U236" s="8">
        <v>75.5</v>
      </c>
      <c r="V236" s="8">
        <v>86.5</v>
      </c>
      <c r="W236" s="8">
        <v>43.5</v>
      </c>
      <c r="X236" s="8">
        <v>91.3</v>
      </c>
      <c r="Y236" s="8">
        <v>85.3</v>
      </c>
    </row>
    <row r="237" spans="1:25" x14ac:dyDescent="0.25">
      <c r="A237" s="7">
        <v>37986</v>
      </c>
      <c r="B237" s="8">
        <v>140.80000000000001</v>
      </c>
      <c r="E237" s="8">
        <v>107</v>
      </c>
      <c r="G237" s="8">
        <v>73.8</v>
      </c>
      <c r="H237" s="8">
        <v>86.5</v>
      </c>
      <c r="I237" s="8">
        <v>65.599999999999994</v>
      </c>
      <c r="J237" s="8">
        <v>10764586</v>
      </c>
      <c r="K237" s="8">
        <v>198.95</v>
      </c>
      <c r="L237" s="8">
        <v>150.04</v>
      </c>
      <c r="N237" s="6" t="s">
        <v>316</v>
      </c>
      <c r="P237" s="6" t="s">
        <v>316</v>
      </c>
      <c r="Q237" s="6" t="s">
        <v>316</v>
      </c>
      <c r="U237" s="8">
        <v>73.5</v>
      </c>
      <c r="V237" s="8">
        <v>86.2</v>
      </c>
      <c r="W237" s="8">
        <v>42.8</v>
      </c>
      <c r="X237" s="8">
        <v>90.1</v>
      </c>
      <c r="Y237" s="8">
        <v>85.7</v>
      </c>
    </row>
    <row r="238" spans="1:25" x14ac:dyDescent="0.25">
      <c r="A238" s="7">
        <v>38077</v>
      </c>
      <c r="B238" s="8">
        <v>144.30000000000001</v>
      </c>
      <c r="E238" s="8">
        <v>105.8</v>
      </c>
      <c r="G238" s="8">
        <v>67.7</v>
      </c>
      <c r="H238" s="8">
        <v>72.8</v>
      </c>
      <c r="I238" s="8">
        <v>65.400000000000006</v>
      </c>
      <c r="J238" s="8">
        <v>11085383</v>
      </c>
      <c r="K238" s="8">
        <v>228.93</v>
      </c>
      <c r="L238" s="8">
        <v>172.18</v>
      </c>
      <c r="N238" s="8">
        <v>104.8</v>
      </c>
      <c r="P238" s="8">
        <v>90.4</v>
      </c>
      <c r="Q238" s="8">
        <v>131.80000000000001</v>
      </c>
      <c r="U238" s="8">
        <v>71.900000000000006</v>
      </c>
      <c r="V238" s="8">
        <v>85.2</v>
      </c>
      <c r="W238" s="8">
        <v>42.8</v>
      </c>
      <c r="X238" s="8">
        <v>93.9</v>
      </c>
      <c r="Y238" s="8">
        <v>85.9</v>
      </c>
    </row>
    <row r="239" spans="1:25" x14ac:dyDescent="0.25">
      <c r="A239" s="7">
        <v>38168</v>
      </c>
      <c r="B239" s="8">
        <v>146.19999999999999</v>
      </c>
      <c r="E239" s="8">
        <v>105.4</v>
      </c>
      <c r="G239" s="8">
        <v>68.599999999999994</v>
      </c>
      <c r="H239" s="8">
        <v>79</v>
      </c>
      <c r="I239" s="8">
        <v>67.8</v>
      </c>
      <c r="J239" s="8">
        <v>11099010</v>
      </c>
      <c r="K239" s="8">
        <v>222.82</v>
      </c>
      <c r="L239" s="8">
        <v>164.86</v>
      </c>
      <c r="N239" s="6" t="s">
        <v>316</v>
      </c>
      <c r="P239" s="6" t="s">
        <v>316</v>
      </c>
      <c r="Q239" s="6" t="s">
        <v>316</v>
      </c>
      <c r="U239" s="8">
        <v>72.099999999999994</v>
      </c>
      <c r="V239" s="8">
        <v>85.6</v>
      </c>
      <c r="W239" s="8">
        <v>42.9</v>
      </c>
      <c r="X239" s="8">
        <v>100.1</v>
      </c>
      <c r="Y239" s="8">
        <v>86.9</v>
      </c>
    </row>
    <row r="240" spans="1:25" x14ac:dyDescent="0.25">
      <c r="A240" s="7">
        <v>38260</v>
      </c>
      <c r="B240" s="8">
        <v>147.4</v>
      </c>
      <c r="E240" s="8">
        <v>105.9</v>
      </c>
      <c r="G240" s="8">
        <v>76.5</v>
      </c>
      <c r="H240" s="8">
        <v>83.6</v>
      </c>
      <c r="I240" s="8">
        <v>69.8</v>
      </c>
      <c r="J240" s="8">
        <v>11207215</v>
      </c>
      <c r="K240" s="8">
        <v>226.57</v>
      </c>
      <c r="L240" s="8">
        <v>166.87</v>
      </c>
      <c r="N240" s="8">
        <v>102.4</v>
      </c>
      <c r="P240" s="8">
        <v>89.5</v>
      </c>
      <c r="Q240" s="8">
        <v>125.8</v>
      </c>
      <c r="U240" s="8">
        <v>72.5</v>
      </c>
      <c r="V240" s="8">
        <v>86.2</v>
      </c>
      <c r="W240" s="8">
        <v>43.1</v>
      </c>
      <c r="X240" s="8">
        <v>106.8</v>
      </c>
      <c r="Y240" s="8">
        <v>86.8</v>
      </c>
    </row>
    <row r="241" spans="1:25" x14ac:dyDescent="0.25">
      <c r="A241" s="7">
        <v>38352</v>
      </c>
      <c r="B241" s="8">
        <v>148.80000000000001</v>
      </c>
      <c r="E241" s="8">
        <v>105</v>
      </c>
      <c r="G241" s="8">
        <v>75.5</v>
      </c>
      <c r="H241" s="8">
        <v>85.8</v>
      </c>
      <c r="I241" s="8">
        <v>70.7</v>
      </c>
      <c r="J241" s="8">
        <v>11198048</v>
      </c>
      <c r="K241" s="8">
        <v>237.97</v>
      </c>
      <c r="L241" s="8">
        <v>172.94</v>
      </c>
      <c r="N241" s="6" t="s">
        <v>316</v>
      </c>
      <c r="P241" s="6" t="s">
        <v>316</v>
      </c>
      <c r="Q241" s="6" t="s">
        <v>316</v>
      </c>
      <c r="U241" s="8">
        <v>73</v>
      </c>
      <c r="V241" s="8">
        <v>86.6</v>
      </c>
      <c r="W241" s="8">
        <v>43.3</v>
      </c>
      <c r="X241" s="8">
        <v>109.3</v>
      </c>
      <c r="Y241" s="8">
        <v>87.6</v>
      </c>
    </row>
    <row r="242" spans="1:25" x14ac:dyDescent="0.25">
      <c r="A242" s="7">
        <v>38442</v>
      </c>
      <c r="B242" s="8">
        <v>150.5</v>
      </c>
      <c r="C242" s="8">
        <v>100</v>
      </c>
      <c r="E242" s="8">
        <v>104.2</v>
      </c>
      <c r="G242" s="8">
        <v>74.2</v>
      </c>
      <c r="H242" s="8">
        <v>91.2</v>
      </c>
      <c r="I242" s="8">
        <v>72.099999999999994</v>
      </c>
      <c r="J242" s="8">
        <v>11468093</v>
      </c>
      <c r="K242" s="8">
        <v>250.36</v>
      </c>
      <c r="L242" s="8">
        <v>180.4</v>
      </c>
      <c r="N242" s="8">
        <v>100.8</v>
      </c>
      <c r="P242" s="8">
        <v>89.7</v>
      </c>
      <c r="Q242" s="8">
        <v>120.9</v>
      </c>
      <c r="U242" s="8">
        <v>73.7</v>
      </c>
      <c r="V242" s="8">
        <v>87.5</v>
      </c>
      <c r="W242" s="8">
        <v>43.6</v>
      </c>
      <c r="X242" s="8">
        <v>109.6</v>
      </c>
      <c r="Y242" s="8">
        <v>88.2</v>
      </c>
    </row>
    <row r="243" spans="1:25" x14ac:dyDescent="0.25">
      <c r="A243" s="7">
        <v>38533</v>
      </c>
      <c r="B243" s="8">
        <v>152.19999999999999</v>
      </c>
      <c r="C243" s="8">
        <v>104.8</v>
      </c>
      <c r="E243" s="8">
        <v>102.8</v>
      </c>
      <c r="G243" s="8">
        <v>84.8</v>
      </c>
      <c r="H243" s="8">
        <v>87</v>
      </c>
      <c r="I243" s="8">
        <v>77.099999999999994</v>
      </c>
      <c r="J243" s="8">
        <v>11882485</v>
      </c>
      <c r="K243" s="8">
        <v>252.58</v>
      </c>
      <c r="L243" s="8">
        <v>180.82</v>
      </c>
      <c r="N243" s="6" t="s">
        <v>316</v>
      </c>
      <c r="P243" s="6" t="s">
        <v>316</v>
      </c>
      <c r="Q243" s="6" t="s">
        <v>316</v>
      </c>
      <c r="U243" s="8">
        <v>74.099999999999994</v>
      </c>
      <c r="V243" s="8">
        <v>88.2</v>
      </c>
      <c r="W243" s="8">
        <v>43.8</v>
      </c>
      <c r="X243" s="8">
        <v>113.3</v>
      </c>
      <c r="Y243" s="8">
        <v>89.5</v>
      </c>
    </row>
    <row r="244" spans="1:25" x14ac:dyDescent="0.25">
      <c r="A244" s="7">
        <v>38625</v>
      </c>
      <c r="B244" s="8">
        <v>154.9</v>
      </c>
      <c r="C244" s="8">
        <v>103.14</v>
      </c>
      <c r="E244" s="8">
        <v>102.8</v>
      </c>
      <c r="G244" s="8">
        <v>79.099999999999994</v>
      </c>
      <c r="H244" s="8">
        <v>83.1</v>
      </c>
      <c r="I244" s="8">
        <v>85.9</v>
      </c>
      <c r="J244" s="8">
        <v>12185416</v>
      </c>
      <c r="K244" s="8">
        <v>273.86</v>
      </c>
      <c r="L244" s="8">
        <v>194</v>
      </c>
      <c r="N244" s="8">
        <v>100.2</v>
      </c>
      <c r="P244" s="8">
        <v>92.1</v>
      </c>
      <c r="Q244" s="8">
        <v>117</v>
      </c>
      <c r="U244" s="8">
        <v>75.099999999999994</v>
      </c>
      <c r="V244" s="8">
        <v>90</v>
      </c>
      <c r="W244" s="8">
        <v>44.2</v>
      </c>
      <c r="X244" s="8">
        <v>116.6</v>
      </c>
      <c r="Y244" s="8">
        <v>91</v>
      </c>
    </row>
    <row r="245" spans="1:25" x14ac:dyDescent="0.25">
      <c r="A245" s="7">
        <v>38717</v>
      </c>
      <c r="B245" s="8">
        <v>156.80000000000001</v>
      </c>
      <c r="C245" s="8">
        <v>102.08</v>
      </c>
      <c r="E245" s="8">
        <v>103.3</v>
      </c>
      <c r="G245" s="8">
        <v>82.8</v>
      </c>
      <c r="H245" s="8">
        <v>91.9</v>
      </c>
      <c r="I245" s="8">
        <v>82.2</v>
      </c>
      <c r="J245" s="8">
        <v>12176778</v>
      </c>
      <c r="K245" s="8">
        <v>305.45999999999998</v>
      </c>
      <c r="L245" s="8">
        <v>212.75</v>
      </c>
      <c r="N245" s="6" t="s">
        <v>316</v>
      </c>
      <c r="P245" s="6" t="s">
        <v>316</v>
      </c>
      <c r="Q245" s="6" t="s">
        <v>316</v>
      </c>
      <c r="U245" s="8">
        <v>76.3</v>
      </c>
      <c r="V245" s="8">
        <v>92.5</v>
      </c>
      <c r="W245" s="8">
        <v>44.4</v>
      </c>
      <c r="X245" s="8">
        <v>121.4</v>
      </c>
      <c r="Y245" s="8">
        <v>93.1</v>
      </c>
    </row>
    <row r="246" spans="1:25" x14ac:dyDescent="0.25">
      <c r="A246" s="7">
        <v>38807</v>
      </c>
      <c r="B246" s="8">
        <v>161</v>
      </c>
      <c r="C246" s="8">
        <v>105.22</v>
      </c>
      <c r="E246" s="8">
        <v>104.6</v>
      </c>
      <c r="G246" s="8">
        <v>91.3</v>
      </c>
      <c r="H246" s="8">
        <v>96.5</v>
      </c>
      <c r="I246" s="8">
        <v>91.4</v>
      </c>
      <c r="J246" s="8">
        <v>12383210</v>
      </c>
      <c r="K246" s="8">
        <v>337.66</v>
      </c>
      <c r="L246" s="8">
        <v>233.24</v>
      </c>
      <c r="N246" s="8">
        <v>100.6</v>
      </c>
      <c r="P246" s="8">
        <v>99.2</v>
      </c>
      <c r="Q246" s="8">
        <v>114.2</v>
      </c>
      <c r="U246" s="8">
        <v>77.400000000000006</v>
      </c>
      <c r="V246" s="8">
        <v>93.6</v>
      </c>
      <c r="W246" s="8">
        <v>44.6</v>
      </c>
      <c r="X246" s="8">
        <v>124.7</v>
      </c>
      <c r="Y246" s="8">
        <v>94.6</v>
      </c>
    </row>
    <row r="247" spans="1:25" x14ac:dyDescent="0.25">
      <c r="A247" s="7">
        <v>38898</v>
      </c>
      <c r="B247" s="8">
        <v>164.9</v>
      </c>
      <c r="C247" s="8">
        <v>105.84</v>
      </c>
      <c r="E247" s="8">
        <v>105.5</v>
      </c>
      <c r="G247" s="8">
        <v>107.1</v>
      </c>
      <c r="H247" s="8">
        <v>103.4</v>
      </c>
      <c r="I247" s="8">
        <v>99.5</v>
      </c>
      <c r="J247" s="8">
        <v>12910375</v>
      </c>
      <c r="K247" s="8">
        <v>381.27</v>
      </c>
      <c r="L247" s="8">
        <v>255.05</v>
      </c>
      <c r="N247" s="6" t="s">
        <v>316</v>
      </c>
      <c r="P247" s="6" t="s">
        <v>316</v>
      </c>
      <c r="Q247" s="6" t="s">
        <v>316</v>
      </c>
      <c r="U247" s="8">
        <v>80.099999999999994</v>
      </c>
      <c r="V247" s="8">
        <v>94.9</v>
      </c>
      <c r="W247" s="8">
        <v>45.1</v>
      </c>
      <c r="X247" s="8">
        <v>129.9</v>
      </c>
      <c r="Y247" s="8">
        <v>96.7</v>
      </c>
    </row>
    <row r="248" spans="1:25" x14ac:dyDescent="0.25">
      <c r="A248" s="7">
        <v>38990</v>
      </c>
      <c r="B248" s="8">
        <v>167.6</v>
      </c>
      <c r="C248" s="8">
        <v>107.24</v>
      </c>
      <c r="E248" s="8">
        <v>106.3</v>
      </c>
      <c r="G248" s="8">
        <v>99.1</v>
      </c>
      <c r="H248" s="8">
        <v>94.1</v>
      </c>
      <c r="I248" s="8">
        <v>102.6</v>
      </c>
      <c r="J248" s="8">
        <v>12644510</v>
      </c>
      <c r="K248" s="8">
        <v>377.23</v>
      </c>
      <c r="L248" s="8">
        <v>247.03</v>
      </c>
      <c r="N248" s="8">
        <v>102.4</v>
      </c>
      <c r="P248" s="8">
        <v>108.1</v>
      </c>
      <c r="Q248" s="8">
        <v>112.4</v>
      </c>
      <c r="U248" s="8">
        <v>82.9</v>
      </c>
      <c r="V248" s="8">
        <v>97.3</v>
      </c>
      <c r="W248" s="8">
        <v>45.6</v>
      </c>
      <c r="X248" s="8">
        <v>134.80000000000001</v>
      </c>
      <c r="Y248" s="8">
        <v>99.9</v>
      </c>
    </row>
    <row r="249" spans="1:25" x14ac:dyDescent="0.25">
      <c r="A249" s="7">
        <v>39082</v>
      </c>
      <c r="B249" s="8">
        <v>169.8</v>
      </c>
      <c r="C249" s="8">
        <v>112.44</v>
      </c>
      <c r="E249" s="8">
        <v>107.1</v>
      </c>
      <c r="G249" s="8">
        <v>103.6</v>
      </c>
      <c r="H249" s="8">
        <v>103.7</v>
      </c>
      <c r="I249" s="8">
        <v>109</v>
      </c>
      <c r="J249" s="8">
        <v>13188690</v>
      </c>
      <c r="K249" s="8">
        <v>390.82</v>
      </c>
      <c r="L249" s="8">
        <v>254.07</v>
      </c>
      <c r="N249" s="6" t="s">
        <v>316</v>
      </c>
      <c r="P249" s="6" t="s">
        <v>316</v>
      </c>
      <c r="Q249" s="6" t="s">
        <v>316</v>
      </c>
      <c r="U249" s="8">
        <v>89.3</v>
      </c>
      <c r="V249" s="8">
        <v>101.3</v>
      </c>
      <c r="W249" s="8">
        <v>47.4</v>
      </c>
      <c r="X249" s="8">
        <v>135.80000000000001</v>
      </c>
      <c r="Y249" s="8">
        <v>101.3</v>
      </c>
    </row>
    <row r="250" spans="1:25" x14ac:dyDescent="0.25">
      <c r="A250" s="7">
        <v>39172</v>
      </c>
      <c r="B250" s="8">
        <v>174.8</v>
      </c>
      <c r="C250" s="8">
        <v>113.32</v>
      </c>
      <c r="E250" s="8">
        <v>105.5</v>
      </c>
      <c r="G250" s="8">
        <v>115.3</v>
      </c>
      <c r="H250" s="8">
        <v>116.6</v>
      </c>
      <c r="I250" s="8">
        <v>103.2</v>
      </c>
      <c r="J250" s="8">
        <v>13356787</v>
      </c>
      <c r="K250" s="8">
        <v>390.96</v>
      </c>
      <c r="L250" s="8">
        <v>253.05</v>
      </c>
      <c r="N250" s="8">
        <v>107.1</v>
      </c>
      <c r="P250" s="8">
        <v>118.7</v>
      </c>
      <c r="Q250" s="8">
        <v>111.8</v>
      </c>
      <c r="U250" s="8">
        <v>93.1</v>
      </c>
      <c r="V250" s="8">
        <v>103</v>
      </c>
      <c r="W250" s="8">
        <v>49.1</v>
      </c>
      <c r="X250" s="8">
        <v>140.69999999999999</v>
      </c>
      <c r="Y250" s="8">
        <v>103.6</v>
      </c>
    </row>
    <row r="251" spans="1:25" x14ac:dyDescent="0.25">
      <c r="A251" s="7">
        <v>39263</v>
      </c>
      <c r="B251" s="8">
        <v>178.4</v>
      </c>
      <c r="C251" s="8">
        <v>119.58</v>
      </c>
      <c r="E251" s="8">
        <v>105</v>
      </c>
      <c r="G251" s="8">
        <v>116.1</v>
      </c>
      <c r="H251" s="8">
        <v>113.7</v>
      </c>
      <c r="I251" s="8">
        <v>118.7</v>
      </c>
      <c r="J251" s="8">
        <v>13198283</v>
      </c>
      <c r="K251" s="8">
        <v>426.62</v>
      </c>
      <c r="L251" s="8">
        <v>272.7</v>
      </c>
      <c r="N251" s="6" t="s">
        <v>316</v>
      </c>
      <c r="P251" s="6" t="s">
        <v>316</v>
      </c>
      <c r="Q251" s="6" t="s">
        <v>316</v>
      </c>
      <c r="U251" s="8">
        <v>101.4</v>
      </c>
      <c r="V251" s="8">
        <v>107.7</v>
      </c>
      <c r="W251" s="8">
        <v>53.2</v>
      </c>
      <c r="X251" s="8">
        <v>146.4</v>
      </c>
      <c r="Y251" s="8">
        <v>105.7</v>
      </c>
    </row>
    <row r="252" spans="1:25" x14ac:dyDescent="0.25">
      <c r="A252" s="7">
        <v>39355</v>
      </c>
      <c r="B252" s="8">
        <v>183.1</v>
      </c>
      <c r="C252" s="8">
        <v>119.73</v>
      </c>
      <c r="E252" s="8">
        <v>104.6</v>
      </c>
      <c r="G252" s="8">
        <v>109.4</v>
      </c>
      <c r="H252" s="8">
        <v>110.5</v>
      </c>
      <c r="I252" s="8">
        <v>117</v>
      </c>
      <c r="J252" s="8">
        <v>13198283</v>
      </c>
      <c r="K252" s="8">
        <v>458.37</v>
      </c>
      <c r="L252" s="8">
        <v>289.18</v>
      </c>
      <c r="N252" s="8">
        <v>112.1</v>
      </c>
      <c r="P252" s="8">
        <v>128.80000000000001</v>
      </c>
      <c r="Q252" s="8">
        <v>111.5</v>
      </c>
      <c r="U252" s="8">
        <v>109.6</v>
      </c>
      <c r="V252" s="8">
        <v>110.9</v>
      </c>
      <c r="W252" s="8">
        <v>54.9</v>
      </c>
      <c r="X252" s="8">
        <v>151.1</v>
      </c>
      <c r="Y252" s="8">
        <v>107.4</v>
      </c>
    </row>
    <row r="253" spans="1:25" x14ac:dyDescent="0.25">
      <c r="A253" s="7">
        <v>39447</v>
      </c>
      <c r="B253" s="8">
        <v>187.9</v>
      </c>
      <c r="C253" s="8">
        <v>115.49</v>
      </c>
      <c r="E253" s="8">
        <v>104</v>
      </c>
      <c r="G253" s="8">
        <v>118</v>
      </c>
      <c r="H253" s="8">
        <v>117.8</v>
      </c>
      <c r="I253" s="8">
        <v>120.9</v>
      </c>
      <c r="J253" s="8">
        <v>13722398</v>
      </c>
      <c r="K253" s="8">
        <v>499.61</v>
      </c>
      <c r="L253" s="8">
        <v>308.82</v>
      </c>
      <c r="N253" s="6" t="s">
        <v>316</v>
      </c>
      <c r="P253" s="6" t="s">
        <v>316</v>
      </c>
      <c r="Q253" s="6" t="s">
        <v>316</v>
      </c>
      <c r="U253" s="8">
        <v>118.4</v>
      </c>
      <c r="V253" s="8">
        <v>114.7</v>
      </c>
      <c r="W253" s="8">
        <v>58.2</v>
      </c>
      <c r="X253" s="8">
        <v>151.5</v>
      </c>
      <c r="Y253" s="8">
        <v>108.9</v>
      </c>
    </row>
    <row r="254" spans="1:25" x14ac:dyDescent="0.25">
      <c r="A254" s="7">
        <v>39538</v>
      </c>
      <c r="B254" s="8">
        <v>196.6</v>
      </c>
      <c r="C254" s="8">
        <v>112.26</v>
      </c>
      <c r="D254" s="8">
        <v>110.2</v>
      </c>
      <c r="E254" s="8">
        <v>102.2</v>
      </c>
      <c r="F254" s="8">
        <v>107</v>
      </c>
      <c r="G254" s="8">
        <v>124.9</v>
      </c>
      <c r="H254" s="8">
        <v>119.7</v>
      </c>
      <c r="I254" s="8">
        <v>132.30000000000001</v>
      </c>
      <c r="J254" s="8">
        <v>14395316</v>
      </c>
      <c r="K254" s="8">
        <v>526.99</v>
      </c>
      <c r="L254" s="8">
        <v>318.5</v>
      </c>
      <c r="N254" s="8">
        <v>114.2</v>
      </c>
      <c r="P254" s="8">
        <v>132.80000000000001</v>
      </c>
      <c r="Q254" s="8">
        <v>111</v>
      </c>
      <c r="R254" s="8">
        <v>293000</v>
      </c>
      <c r="U254" s="8">
        <v>119.7</v>
      </c>
      <c r="V254" s="8">
        <v>117.7</v>
      </c>
      <c r="W254" s="8">
        <v>60.1</v>
      </c>
      <c r="X254" s="8">
        <v>143.9</v>
      </c>
      <c r="Y254" s="8">
        <v>109</v>
      </c>
    </row>
    <row r="255" spans="1:25" x14ac:dyDescent="0.25">
      <c r="A255" s="7">
        <v>39629</v>
      </c>
      <c r="B255" s="8">
        <v>202.4</v>
      </c>
      <c r="C255" s="8">
        <v>111.36</v>
      </c>
      <c r="D255" s="8">
        <v>110.7</v>
      </c>
      <c r="E255" s="8">
        <v>102.6</v>
      </c>
      <c r="F255" s="8">
        <v>107.5</v>
      </c>
      <c r="G255" s="8">
        <v>113.9</v>
      </c>
      <c r="H255" s="8">
        <v>123.9</v>
      </c>
      <c r="I255" s="8">
        <v>137</v>
      </c>
      <c r="J255" s="8">
        <v>14867051</v>
      </c>
      <c r="K255" s="8">
        <v>470.39</v>
      </c>
      <c r="L255" s="8">
        <v>267.8</v>
      </c>
      <c r="M255" s="8">
        <v>120.5</v>
      </c>
      <c r="N255" s="6" t="s">
        <v>316</v>
      </c>
      <c r="O255" s="8">
        <v>122.2</v>
      </c>
      <c r="P255" s="6" t="s">
        <v>316</v>
      </c>
      <c r="Q255" s="6" t="s">
        <v>316</v>
      </c>
      <c r="R255" s="8">
        <v>294350</v>
      </c>
      <c r="U255" s="8">
        <v>120.5</v>
      </c>
      <c r="V255" s="8">
        <v>118.5</v>
      </c>
      <c r="W255" s="8">
        <v>62.6</v>
      </c>
      <c r="X255" s="8">
        <v>137.19999999999999</v>
      </c>
      <c r="Y255" s="8">
        <v>107.8</v>
      </c>
    </row>
    <row r="256" spans="1:25" x14ac:dyDescent="0.25">
      <c r="A256" s="7">
        <v>39721</v>
      </c>
      <c r="B256" s="8">
        <v>206.9</v>
      </c>
      <c r="C256" s="8">
        <v>113.83</v>
      </c>
      <c r="D256" s="8">
        <v>105.8</v>
      </c>
      <c r="E256" s="8">
        <v>102.3</v>
      </c>
      <c r="F256" s="8">
        <v>104.4</v>
      </c>
      <c r="G256" s="8">
        <v>110.4</v>
      </c>
      <c r="H256" s="8">
        <v>118.9</v>
      </c>
      <c r="I256" s="8">
        <v>135.9</v>
      </c>
      <c r="J256" s="8">
        <v>15225222</v>
      </c>
      <c r="K256" s="8">
        <v>474.84</v>
      </c>
      <c r="L256" s="8">
        <v>262.7</v>
      </c>
      <c r="M256" s="8">
        <v>114.2</v>
      </c>
      <c r="N256" s="8">
        <v>110.9</v>
      </c>
      <c r="O256" s="8">
        <v>114.1</v>
      </c>
      <c r="P256" s="8">
        <v>127.2</v>
      </c>
      <c r="Q256" s="8">
        <v>109</v>
      </c>
      <c r="R256" s="8">
        <v>297300</v>
      </c>
      <c r="U256" s="8">
        <v>115.8</v>
      </c>
      <c r="V256" s="8">
        <v>118.2</v>
      </c>
      <c r="W256" s="8">
        <v>63.2</v>
      </c>
      <c r="X256" s="8">
        <v>140.9</v>
      </c>
      <c r="Y256" s="8">
        <v>106.8</v>
      </c>
    </row>
    <row r="257" spans="1:25" x14ac:dyDescent="0.25">
      <c r="A257" s="7">
        <v>39813</v>
      </c>
      <c r="B257" s="8">
        <v>212.7</v>
      </c>
      <c r="C257" s="8">
        <v>115.61</v>
      </c>
      <c r="D257" s="8">
        <v>102.5</v>
      </c>
      <c r="E257" s="8">
        <v>101.4</v>
      </c>
      <c r="F257" s="8">
        <v>102.1</v>
      </c>
      <c r="G257" s="8">
        <v>106</v>
      </c>
      <c r="H257" s="8">
        <v>120.1</v>
      </c>
      <c r="I257" s="8">
        <v>123.7</v>
      </c>
      <c r="J257" s="8">
        <v>15905062</v>
      </c>
      <c r="K257" s="8">
        <v>487.67</v>
      </c>
      <c r="L257" s="8">
        <v>257.5</v>
      </c>
      <c r="M257" s="8">
        <v>109</v>
      </c>
      <c r="N257" s="6" t="s">
        <v>316</v>
      </c>
      <c r="O257" s="8">
        <v>108.4</v>
      </c>
      <c r="P257" s="6" t="s">
        <v>316</v>
      </c>
      <c r="Q257" s="6" t="s">
        <v>316</v>
      </c>
      <c r="R257" s="8">
        <v>297300</v>
      </c>
      <c r="U257" s="8">
        <v>110.1</v>
      </c>
      <c r="V257" s="8">
        <v>112.5</v>
      </c>
      <c r="W257" s="8">
        <v>59</v>
      </c>
      <c r="X257" s="8">
        <v>134</v>
      </c>
      <c r="Y257" s="8">
        <v>104.3</v>
      </c>
    </row>
    <row r="258" spans="1:25" x14ac:dyDescent="0.25">
      <c r="A258" s="7">
        <v>39903</v>
      </c>
      <c r="B258" s="8">
        <v>223.3</v>
      </c>
      <c r="C258" s="8">
        <v>118.62</v>
      </c>
      <c r="D258" s="8">
        <v>98.1</v>
      </c>
      <c r="E258" s="8">
        <v>101.1</v>
      </c>
      <c r="F258" s="8">
        <v>99.3</v>
      </c>
      <c r="G258" s="8">
        <v>97.6</v>
      </c>
      <c r="H258" s="8">
        <v>115.5</v>
      </c>
      <c r="I258" s="8">
        <v>120.7</v>
      </c>
      <c r="J258" s="8">
        <v>16975649</v>
      </c>
      <c r="K258" s="8">
        <v>447.6</v>
      </c>
      <c r="L258" s="8">
        <v>231.01</v>
      </c>
      <c r="M258" s="8">
        <v>102.8</v>
      </c>
      <c r="N258" s="8">
        <v>105.4</v>
      </c>
      <c r="O258" s="8">
        <v>100.7</v>
      </c>
      <c r="P258" s="8">
        <v>113.5</v>
      </c>
      <c r="Q258" s="8">
        <v>105.7</v>
      </c>
      <c r="R258" s="8">
        <v>297300</v>
      </c>
      <c r="U258" s="8">
        <v>96.9</v>
      </c>
      <c r="V258" s="8">
        <v>107.8</v>
      </c>
      <c r="W258" s="8">
        <v>53</v>
      </c>
      <c r="X258" s="8">
        <v>127.6</v>
      </c>
      <c r="Y258" s="8">
        <v>101.2</v>
      </c>
    </row>
    <row r="259" spans="1:25" x14ac:dyDescent="0.25">
      <c r="A259" s="7">
        <v>39994</v>
      </c>
      <c r="B259" s="8">
        <v>230.7</v>
      </c>
      <c r="C259" s="8">
        <v>119.79</v>
      </c>
      <c r="D259" s="8">
        <v>100.2</v>
      </c>
      <c r="E259" s="8">
        <v>100.1</v>
      </c>
      <c r="F259" s="8">
        <v>100.2</v>
      </c>
      <c r="G259" s="8">
        <v>100.4</v>
      </c>
      <c r="H259" s="8">
        <v>108.6</v>
      </c>
      <c r="I259" s="8">
        <v>115.4</v>
      </c>
      <c r="J259" s="8">
        <v>15753730</v>
      </c>
      <c r="K259" s="8">
        <v>406.51</v>
      </c>
      <c r="L259" s="8">
        <v>206.82</v>
      </c>
      <c r="M259" s="8">
        <v>103.3</v>
      </c>
      <c r="N259" s="6" t="s">
        <v>316</v>
      </c>
      <c r="O259" s="8">
        <v>102</v>
      </c>
      <c r="P259" s="6" t="s">
        <v>316</v>
      </c>
      <c r="Q259" s="6" t="s">
        <v>316</v>
      </c>
      <c r="R259" s="8">
        <v>288006</v>
      </c>
      <c r="U259" s="8">
        <v>93.1</v>
      </c>
      <c r="V259" s="8">
        <v>106.3</v>
      </c>
      <c r="W259" s="8">
        <v>50.7</v>
      </c>
      <c r="X259" s="8">
        <v>110.1</v>
      </c>
      <c r="Y259" s="8">
        <v>98.7</v>
      </c>
    </row>
    <row r="260" spans="1:25" x14ac:dyDescent="0.25">
      <c r="A260" s="7">
        <v>40086</v>
      </c>
      <c r="B260" s="8">
        <v>234.8</v>
      </c>
      <c r="C260" s="8">
        <v>118.68</v>
      </c>
      <c r="D260" s="8">
        <v>98</v>
      </c>
      <c r="E260" s="8">
        <v>99.3</v>
      </c>
      <c r="F260" s="8">
        <v>98.5</v>
      </c>
      <c r="G260" s="8">
        <v>99.9</v>
      </c>
      <c r="H260" s="8">
        <v>93.1</v>
      </c>
      <c r="I260" s="8">
        <v>106.1</v>
      </c>
      <c r="J260" s="8">
        <v>15071535</v>
      </c>
      <c r="K260" s="8">
        <v>437.59</v>
      </c>
      <c r="L260" s="8">
        <v>218.08</v>
      </c>
      <c r="M260" s="8">
        <v>101.5</v>
      </c>
      <c r="N260" s="8">
        <v>102.3</v>
      </c>
      <c r="O260" s="8">
        <v>101</v>
      </c>
      <c r="P260" s="8">
        <v>105.7</v>
      </c>
      <c r="Q260" s="8">
        <v>102.7</v>
      </c>
      <c r="R260" s="8">
        <v>281000</v>
      </c>
      <c r="U260" s="8">
        <v>91.1</v>
      </c>
      <c r="V260" s="8">
        <v>105</v>
      </c>
      <c r="W260" s="8">
        <v>49.6</v>
      </c>
      <c r="X260" s="8">
        <v>98.6</v>
      </c>
      <c r="Y260" s="8">
        <v>97.6</v>
      </c>
    </row>
    <row r="261" spans="1:25" x14ac:dyDescent="0.25">
      <c r="A261" s="7">
        <v>40178</v>
      </c>
      <c r="B261" s="8">
        <v>240.1</v>
      </c>
      <c r="C261" s="8">
        <v>120.96</v>
      </c>
      <c r="D261" s="8">
        <v>101</v>
      </c>
      <c r="E261" s="8">
        <v>100.2</v>
      </c>
      <c r="F261" s="8">
        <v>100.6</v>
      </c>
      <c r="G261" s="8">
        <v>114.1</v>
      </c>
      <c r="H261" s="8">
        <v>93.2</v>
      </c>
      <c r="I261" s="8">
        <v>99.7</v>
      </c>
      <c r="J261" s="8">
        <v>15060352</v>
      </c>
      <c r="K261" s="8">
        <v>432.18</v>
      </c>
      <c r="L261" s="8">
        <v>210.12</v>
      </c>
      <c r="M261" s="8">
        <v>99.3</v>
      </c>
      <c r="N261" s="6" t="s">
        <v>316</v>
      </c>
      <c r="O261" s="8">
        <v>99.5</v>
      </c>
      <c r="P261" s="6" t="s">
        <v>316</v>
      </c>
      <c r="Q261" s="6" t="s">
        <v>316</v>
      </c>
      <c r="R261" s="8">
        <v>273100</v>
      </c>
      <c r="U261" s="8">
        <v>92</v>
      </c>
      <c r="V261" s="8">
        <v>105.6</v>
      </c>
      <c r="W261" s="8">
        <v>50.5</v>
      </c>
      <c r="X261" s="8">
        <v>97</v>
      </c>
      <c r="Y261" s="8">
        <v>97.2</v>
      </c>
    </row>
    <row r="262" spans="1:25" x14ac:dyDescent="0.25">
      <c r="A262" s="7">
        <v>40268</v>
      </c>
      <c r="B262" s="8">
        <v>248.3</v>
      </c>
      <c r="C262" s="8">
        <v>122.77</v>
      </c>
      <c r="D262" s="8">
        <v>97</v>
      </c>
      <c r="E262" s="8">
        <v>99.5</v>
      </c>
      <c r="F262" s="8">
        <v>98</v>
      </c>
      <c r="G262" s="8">
        <v>137.4</v>
      </c>
      <c r="H262" s="8">
        <v>90.3</v>
      </c>
      <c r="I262" s="8">
        <v>93.9</v>
      </c>
      <c r="J262" s="8">
        <v>15288628</v>
      </c>
      <c r="K262" s="8">
        <v>328.2</v>
      </c>
      <c r="L262" s="8">
        <v>157.66</v>
      </c>
      <c r="M262" s="8">
        <v>101.1</v>
      </c>
      <c r="N262" s="8">
        <v>100</v>
      </c>
      <c r="O262" s="8">
        <v>100.8</v>
      </c>
      <c r="P262" s="8">
        <v>100</v>
      </c>
      <c r="Q262" s="8">
        <v>100</v>
      </c>
      <c r="R262" s="8">
        <v>269714</v>
      </c>
      <c r="U262" s="8">
        <v>93.7</v>
      </c>
      <c r="V262" s="8">
        <v>107.5</v>
      </c>
      <c r="W262" s="8">
        <v>51.3</v>
      </c>
      <c r="X262" s="8">
        <v>94.1</v>
      </c>
      <c r="Y262" s="8">
        <v>96.2</v>
      </c>
    </row>
    <row r="263" spans="1:25" x14ac:dyDescent="0.25">
      <c r="A263" s="7">
        <v>40359</v>
      </c>
      <c r="B263" s="8">
        <v>255</v>
      </c>
      <c r="C263" s="8">
        <v>123.75</v>
      </c>
      <c r="D263" s="8">
        <v>101.2</v>
      </c>
      <c r="E263" s="8">
        <v>99.8</v>
      </c>
      <c r="F263" s="8">
        <v>100.6</v>
      </c>
      <c r="G263" s="8">
        <v>116.1</v>
      </c>
      <c r="H263" s="8">
        <v>101.5</v>
      </c>
      <c r="I263" s="8">
        <v>100.1</v>
      </c>
      <c r="J263" s="8">
        <v>14996296</v>
      </c>
      <c r="K263" s="8">
        <v>299.05</v>
      </c>
      <c r="L263" s="8">
        <v>142</v>
      </c>
      <c r="M263" s="8">
        <v>99.8</v>
      </c>
      <c r="N263" s="6" t="s">
        <v>316</v>
      </c>
      <c r="O263" s="8">
        <v>100</v>
      </c>
      <c r="P263" s="6" t="s">
        <v>316</v>
      </c>
      <c r="Q263" s="6" t="s">
        <v>316</v>
      </c>
      <c r="R263" s="8">
        <v>265366</v>
      </c>
      <c r="U263" s="8">
        <v>98</v>
      </c>
      <c r="V263" s="8">
        <v>111.7</v>
      </c>
      <c r="W263" s="8">
        <v>54.2</v>
      </c>
      <c r="X263" s="8">
        <v>101.6</v>
      </c>
      <c r="Y263" s="8">
        <v>98</v>
      </c>
    </row>
    <row r="264" spans="1:25" x14ac:dyDescent="0.25">
      <c r="A264" s="7">
        <v>40451</v>
      </c>
      <c r="B264" s="8">
        <v>260.89999999999998</v>
      </c>
      <c r="C264" s="8">
        <v>124.07</v>
      </c>
      <c r="D264" s="8">
        <v>98.6</v>
      </c>
      <c r="E264" s="8">
        <v>100.2</v>
      </c>
      <c r="F264" s="8">
        <v>99.2</v>
      </c>
      <c r="G264" s="8">
        <v>123.5</v>
      </c>
      <c r="H264" s="8">
        <v>105.1</v>
      </c>
      <c r="I264" s="8">
        <v>97.9</v>
      </c>
      <c r="J264" s="8">
        <v>15103563</v>
      </c>
      <c r="K264" s="8">
        <v>310.62</v>
      </c>
      <c r="L264" s="8">
        <v>148.35</v>
      </c>
      <c r="M264" s="8">
        <v>100.5</v>
      </c>
      <c r="N264" s="8">
        <v>98.7</v>
      </c>
      <c r="O264" s="8">
        <v>99.9</v>
      </c>
      <c r="P264" s="8">
        <v>97</v>
      </c>
      <c r="Q264" s="8">
        <v>97.6</v>
      </c>
      <c r="R264" s="8">
        <v>266744</v>
      </c>
      <c r="U264" s="8">
        <v>104.1</v>
      </c>
      <c r="V264" s="8">
        <v>113.1</v>
      </c>
      <c r="W264" s="8">
        <v>58.7</v>
      </c>
      <c r="X264" s="8">
        <v>102</v>
      </c>
      <c r="Y264" s="8">
        <v>98.1</v>
      </c>
    </row>
    <row r="265" spans="1:25" x14ac:dyDescent="0.25">
      <c r="A265" s="7">
        <v>40543</v>
      </c>
      <c r="B265" s="8">
        <v>265.89999999999998</v>
      </c>
      <c r="C265" s="8">
        <v>124.68</v>
      </c>
      <c r="D265" s="8">
        <v>103.5</v>
      </c>
      <c r="E265" s="8">
        <v>100.4</v>
      </c>
      <c r="F265" s="8">
        <v>102.3</v>
      </c>
      <c r="G265" s="8">
        <v>106.7</v>
      </c>
      <c r="H265" s="8">
        <v>100.3</v>
      </c>
      <c r="I265" s="8">
        <v>96.8</v>
      </c>
      <c r="J265" s="8">
        <v>15221742</v>
      </c>
      <c r="K265" s="8">
        <v>311.91000000000003</v>
      </c>
      <c r="L265" s="8">
        <v>147.53</v>
      </c>
      <c r="M265" s="8">
        <v>98.7</v>
      </c>
      <c r="N265" s="6" t="s">
        <v>316</v>
      </c>
      <c r="O265" s="8">
        <v>99.1</v>
      </c>
      <c r="P265" s="6" t="s">
        <v>316</v>
      </c>
      <c r="Q265" s="6" t="s">
        <v>316</v>
      </c>
      <c r="R265" s="8">
        <v>267162</v>
      </c>
      <c r="U265" s="8">
        <v>109.4</v>
      </c>
      <c r="V265" s="8">
        <v>114.7</v>
      </c>
      <c r="W265" s="8">
        <v>62.5</v>
      </c>
      <c r="X265" s="8">
        <v>102.4</v>
      </c>
      <c r="Y265" s="8">
        <v>99</v>
      </c>
    </row>
    <row r="266" spans="1:25" x14ac:dyDescent="0.25">
      <c r="A266" s="7">
        <v>40633</v>
      </c>
      <c r="B266" s="8">
        <v>270.60000000000002</v>
      </c>
      <c r="C266" s="8">
        <v>126.34</v>
      </c>
      <c r="D266" s="8">
        <v>99.3</v>
      </c>
      <c r="E266" s="8">
        <v>100.5</v>
      </c>
      <c r="F266" s="8">
        <v>99.8</v>
      </c>
      <c r="G266" s="8">
        <v>116.5</v>
      </c>
      <c r="H266" s="8">
        <v>95.2</v>
      </c>
      <c r="I266" s="8">
        <v>94.5</v>
      </c>
      <c r="J266" s="8">
        <v>15102427</v>
      </c>
      <c r="K266" s="8">
        <v>300.32</v>
      </c>
      <c r="L266" s="8">
        <v>141.43</v>
      </c>
      <c r="M266" s="8">
        <v>101.1</v>
      </c>
      <c r="N266" s="8">
        <v>97.6</v>
      </c>
      <c r="O266" s="8">
        <v>101.8</v>
      </c>
      <c r="P266" s="8">
        <v>95.3</v>
      </c>
      <c r="Q266" s="8">
        <v>95.3</v>
      </c>
      <c r="R266" s="8">
        <v>268202</v>
      </c>
      <c r="U266" s="8">
        <v>114.8</v>
      </c>
      <c r="V266" s="8">
        <v>116.5</v>
      </c>
      <c r="W266" s="8">
        <v>67.7</v>
      </c>
      <c r="X266" s="8">
        <v>104.6</v>
      </c>
      <c r="Y266" s="8">
        <v>98.2</v>
      </c>
    </row>
    <row r="267" spans="1:25" x14ac:dyDescent="0.25">
      <c r="A267" s="7">
        <v>40724</v>
      </c>
      <c r="B267" s="8">
        <v>274.5</v>
      </c>
      <c r="C267" s="8">
        <v>130.66</v>
      </c>
      <c r="D267" s="8">
        <v>103.4</v>
      </c>
      <c r="E267" s="8">
        <v>101.2</v>
      </c>
      <c r="F267" s="8">
        <v>102.5</v>
      </c>
      <c r="G267" s="8">
        <v>96.6</v>
      </c>
      <c r="H267" s="8">
        <v>102.3</v>
      </c>
      <c r="I267" s="8">
        <v>90.5</v>
      </c>
      <c r="J267" s="8">
        <v>15820255</v>
      </c>
      <c r="K267" s="8">
        <v>346.7</v>
      </c>
      <c r="L267" s="8">
        <v>159.1</v>
      </c>
      <c r="M267" s="8">
        <v>99.5</v>
      </c>
      <c r="N267" s="6" t="s">
        <v>316</v>
      </c>
      <c r="O267" s="8">
        <v>100.6</v>
      </c>
      <c r="P267" s="6" t="s">
        <v>316</v>
      </c>
      <c r="Q267" s="6" t="s">
        <v>316</v>
      </c>
      <c r="R267" s="8">
        <v>268860</v>
      </c>
      <c r="U267" s="8">
        <v>118.9</v>
      </c>
      <c r="V267" s="8">
        <v>117.3</v>
      </c>
      <c r="W267" s="8">
        <v>71.400000000000006</v>
      </c>
      <c r="X267" s="8">
        <v>106.3</v>
      </c>
      <c r="Y267" s="8">
        <v>100.6</v>
      </c>
    </row>
    <row r="268" spans="1:25" x14ac:dyDescent="0.25">
      <c r="A268" s="7">
        <v>40816</v>
      </c>
      <c r="B268" s="8">
        <v>277.2</v>
      </c>
      <c r="C268" s="8">
        <v>132.22999999999999</v>
      </c>
      <c r="D268" s="8">
        <v>104.3</v>
      </c>
      <c r="E268" s="8">
        <v>100.7</v>
      </c>
      <c r="F268" s="8">
        <v>102.9</v>
      </c>
      <c r="G268" s="8">
        <v>100.6</v>
      </c>
      <c r="H268" s="8">
        <v>99.9</v>
      </c>
      <c r="I268" s="8">
        <v>91.1</v>
      </c>
      <c r="J268" s="8">
        <v>16433352</v>
      </c>
      <c r="K268" s="8">
        <v>282.55</v>
      </c>
      <c r="L268" s="8">
        <v>128.19999999999999</v>
      </c>
      <c r="M268" s="8">
        <v>100.9</v>
      </c>
      <c r="N268" s="8">
        <v>96.6</v>
      </c>
      <c r="O268" s="8">
        <v>101.2</v>
      </c>
      <c r="P268" s="8">
        <v>94</v>
      </c>
      <c r="Q268" s="8">
        <v>93.4</v>
      </c>
      <c r="R268" s="8">
        <v>274141</v>
      </c>
      <c r="U268" s="8">
        <v>123.3</v>
      </c>
      <c r="V268" s="8">
        <v>120.9</v>
      </c>
      <c r="W268" s="8">
        <v>76.400000000000006</v>
      </c>
      <c r="X268" s="8">
        <v>103.6</v>
      </c>
      <c r="Y268" s="8">
        <v>100.7</v>
      </c>
    </row>
    <row r="269" spans="1:25" x14ac:dyDescent="0.25">
      <c r="A269" s="7">
        <v>40908</v>
      </c>
      <c r="B269" s="8">
        <v>280.7</v>
      </c>
      <c r="C269" s="8">
        <v>133.37</v>
      </c>
      <c r="D269" s="8">
        <v>107.6</v>
      </c>
      <c r="E269" s="8">
        <v>99.9</v>
      </c>
      <c r="F269" s="8">
        <v>104.6</v>
      </c>
      <c r="G269" s="8">
        <v>107.5</v>
      </c>
      <c r="H269" s="8">
        <v>74.599999999999994</v>
      </c>
      <c r="I269" s="8">
        <v>88.2</v>
      </c>
      <c r="J269" s="8">
        <v>16850853</v>
      </c>
      <c r="K269" s="8">
        <v>263.93</v>
      </c>
      <c r="L269" s="8">
        <v>118.6</v>
      </c>
      <c r="M269" s="8">
        <v>98.5</v>
      </c>
      <c r="N269" s="6" t="s">
        <v>316</v>
      </c>
      <c r="O269" s="8">
        <v>99.1</v>
      </c>
      <c r="P269" s="6" t="s">
        <v>316</v>
      </c>
      <c r="Q269" s="6" t="s">
        <v>316</v>
      </c>
      <c r="R269" s="8">
        <v>277849</v>
      </c>
      <c r="U269" s="8">
        <v>124.5</v>
      </c>
      <c r="V269" s="8">
        <v>121.4</v>
      </c>
      <c r="W269" s="8">
        <v>79.5</v>
      </c>
      <c r="X269" s="8">
        <v>107.8</v>
      </c>
      <c r="Y269" s="8">
        <v>100.5</v>
      </c>
    </row>
    <row r="270" spans="1:25" x14ac:dyDescent="0.25">
      <c r="A270" s="7">
        <v>40999</v>
      </c>
      <c r="B270" s="8">
        <v>285.2</v>
      </c>
      <c r="C270" s="8">
        <v>135.35</v>
      </c>
      <c r="D270" s="8">
        <v>108.1</v>
      </c>
      <c r="E270" s="8">
        <v>99</v>
      </c>
      <c r="F270" s="8">
        <v>104.4</v>
      </c>
      <c r="G270" s="8">
        <v>105.6</v>
      </c>
      <c r="H270" s="8">
        <v>90.6</v>
      </c>
      <c r="I270" s="8">
        <v>88.7</v>
      </c>
      <c r="J270" s="8">
        <v>20685996</v>
      </c>
      <c r="K270" s="8">
        <v>330.87</v>
      </c>
      <c r="L270" s="8">
        <v>146.4</v>
      </c>
      <c r="M270" s="8">
        <v>98.4</v>
      </c>
      <c r="N270" s="8">
        <v>95.9</v>
      </c>
      <c r="O270" s="8">
        <v>99.1</v>
      </c>
      <c r="P270" s="8">
        <v>93.5</v>
      </c>
      <c r="Q270" s="8">
        <v>91.7</v>
      </c>
      <c r="R270" s="8">
        <v>284130</v>
      </c>
      <c r="U270" s="8">
        <v>124.5</v>
      </c>
      <c r="V270" s="8">
        <v>122.1</v>
      </c>
      <c r="W270" s="8">
        <v>85.3</v>
      </c>
      <c r="X270" s="8">
        <v>111</v>
      </c>
      <c r="Y270" s="8">
        <v>100.1</v>
      </c>
    </row>
    <row r="271" spans="1:25" x14ac:dyDescent="0.25">
      <c r="A271" s="7">
        <v>41090</v>
      </c>
      <c r="B271" s="8">
        <v>288.7</v>
      </c>
      <c r="C271" s="8">
        <v>134.47999999999999</v>
      </c>
      <c r="D271" s="8">
        <v>109.4</v>
      </c>
      <c r="E271" s="8">
        <v>98.7</v>
      </c>
      <c r="F271" s="8">
        <v>105.1</v>
      </c>
      <c r="G271" s="8">
        <v>132.4</v>
      </c>
      <c r="H271" s="8">
        <v>99.1</v>
      </c>
      <c r="I271" s="8">
        <v>85.3</v>
      </c>
      <c r="J271" s="8">
        <v>22805500</v>
      </c>
      <c r="K271" s="8">
        <v>349.26</v>
      </c>
      <c r="L271" s="8">
        <v>151.54</v>
      </c>
      <c r="M271" s="8">
        <v>99.8</v>
      </c>
      <c r="N271" s="6" t="s">
        <v>316</v>
      </c>
      <c r="O271" s="8">
        <v>100.3</v>
      </c>
      <c r="P271" s="6" t="s">
        <v>316</v>
      </c>
      <c r="Q271" s="6" t="s">
        <v>316</v>
      </c>
      <c r="R271" s="8">
        <v>284635</v>
      </c>
      <c r="U271" s="8">
        <v>123.4</v>
      </c>
      <c r="V271" s="8">
        <v>122.6</v>
      </c>
      <c r="W271" s="8">
        <v>92.5</v>
      </c>
      <c r="X271" s="8">
        <v>109.9</v>
      </c>
      <c r="Y271" s="8">
        <v>99.8</v>
      </c>
    </row>
    <row r="272" spans="1:25" x14ac:dyDescent="0.25">
      <c r="A272" s="7">
        <v>41182</v>
      </c>
      <c r="B272" s="8">
        <v>293</v>
      </c>
      <c r="C272" s="8">
        <v>133.55000000000001</v>
      </c>
      <c r="D272" s="8">
        <v>109.6</v>
      </c>
      <c r="E272" s="8">
        <v>99.2</v>
      </c>
      <c r="F272" s="8">
        <v>105.4</v>
      </c>
      <c r="G272" s="8">
        <v>103.1</v>
      </c>
      <c r="H272" s="8">
        <v>79.8</v>
      </c>
      <c r="I272" s="8">
        <v>83.9</v>
      </c>
      <c r="J272" s="8">
        <v>24072985</v>
      </c>
      <c r="K272" s="8">
        <v>354.69</v>
      </c>
      <c r="L272" s="8">
        <v>154.28</v>
      </c>
      <c r="M272" s="8">
        <v>98.8</v>
      </c>
      <c r="N272" s="8">
        <v>95.4</v>
      </c>
      <c r="O272" s="8">
        <v>99.7</v>
      </c>
      <c r="P272" s="8">
        <v>93.4</v>
      </c>
      <c r="Q272" s="8">
        <v>90.2</v>
      </c>
      <c r="R272" s="8">
        <v>289100</v>
      </c>
      <c r="U272" s="8">
        <v>125.8</v>
      </c>
      <c r="V272" s="8">
        <v>123.5</v>
      </c>
      <c r="W272" s="8">
        <v>100.7</v>
      </c>
      <c r="X272" s="8">
        <v>113</v>
      </c>
      <c r="Y272" s="8">
        <v>99.4</v>
      </c>
    </row>
    <row r="273" spans="1:25" x14ac:dyDescent="0.25">
      <c r="A273" s="7">
        <v>41274</v>
      </c>
      <c r="B273" s="8">
        <v>298.89999999999998</v>
      </c>
      <c r="C273" s="8">
        <v>141.62</v>
      </c>
      <c r="D273" s="8">
        <v>112.6</v>
      </c>
      <c r="E273" s="8">
        <v>99.2</v>
      </c>
      <c r="F273" s="8">
        <v>107.2</v>
      </c>
      <c r="G273" s="8">
        <v>100.4</v>
      </c>
      <c r="H273" s="8">
        <v>90.2</v>
      </c>
      <c r="I273" s="8">
        <v>86.4</v>
      </c>
      <c r="J273" s="8">
        <v>25696614</v>
      </c>
      <c r="K273" s="8">
        <v>340.74</v>
      </c>
      <c r="L273" s="8">
        <v>146.80000000000001</v>
      </c>
      <c r="M273" s="8">
        <v>98.7</v>
      </c>
      <c r="N273" s="6" t="s">
        <v>316</v>
      </c>
      <c r="O273" s="8">
        <v>100.3</v>
      </c>
      <c r="P273" s="6" t="s">
        <v>316</v>
      </c>
      <c r="Q273" s="6" t="s">
        <v>316</v>
      </c>
      <c r="R273" s="8">
        <v>291825</v>
      </c>
      <c r="U273" s="8">
        <v>126.2</v>
      </c>
      <c r="V273" s="8">
        <v>123.8</v>
      </c>
      <c r="W273" s="8">
        <v>100</v>
      </c>
      <c r="X273" s="8">
        <v>112.9</v>
      </c>
      <c r="Y273" s="8">
        <v>99</v>
      </c>
    </row>
    <row r="274" spans="1:25" x14ac:dyDescent="0.25">
      <c r="A274" s="7">
        <v>41364</v>
      </c>
      <c r="B274" s="8">
        <v>305.39999999999998</v>
      </c>
      <c r="C274" s="8">
        <v>140.21</v>
      </c>
      <c r="D274" s="8">
        <v>113.7</v>
      </c>
      <c r="E274" s="8">
        <v>100</v>
      </c>
      <c r="F274" s="8">
        <v>108.2</v>
      </c>
      <c r="G274" s="8">
        <v>118</v>
      </c>
      <c r="H274" s="8">
        <v>72.2</v>
      </c>
      <c r="I274" s="8">
        <v>88.9</v>
      </c>
      <c r="J274" s="8">
        <v>27257187</v>
      </c>
      <c r="K274" s="8">
        <v>345.41</v>
      </c>
      <c r="L274" s="8">
        <v>146.5</v>
      </c>
      <c r="M274" s="8">
        <v>103.2</v>
      </c>
      <c r="N274" s="8">
        <v>95.1</v>
      </c>
      <c r="O274" s="8">
        <v>104.4</v>
      </c>
      <c r="P274" s="8">
        <v>93.6</v>
      </c>
      <c r="Q274" s="8">
        <v>89</v>
      </c>
      <c r="R274" s="8">
        <v>298090</v>
      </c>
      <c r="U274" s="8">
        <v>128.9</v>
      </c>
      <c r="V274" s="8">
        <v>125.5</v>
      </c>
      <c r="W274" s="8">
        <v>104.5</v>
      </c>
      <c r="X274" s="8">
        <v>114.7</v>
      </c>
      <c r="Y274" s="8">
        <v>98.6</v>
      </c>
    </row>
    <row r="275" spans="1:25" x14ac:dyDescent="0.25">
      <c r="A275" s="7">
        <v>41455</v>
      </c>
      <c r="B275" s="8">
        <v>311.7</v>
      </c>
      <c r="C275" s="8">
        <v>140.41999999999999</v>
      </c>
      <c r="D275" s="8">
        <v>115.5</v>
      </c>
      <c r="E275" s="8">
        <v>100.8</v>
      </c>
      <c r="F275" s="8">
        <v>109.6</v>
      </c>
      <c r="G275" s="8">
        <v>114.1</v>
      </c>
      <c r="H275" s="8">
        <v>73.3</v>
      </c>
      <c r="I275" s="8">
        <v>86.2</v>
      </c>
      <c r="J275" s="8">
        <v>28498210</v>
      </c>
      <c r="K275" s="8">
        <v>313.18</v>
      </c>
      <c r="L275" s="8">
        <v>131.5</v>
      </c>
      <c r="M275" s="8">
        <v>105.8</v>
      </c>
      <c r="N275" s="6" t="s">
        <v>316</v>
      </c>
      <c r="O275" s="8">
        <v>107.1</v>
      </c>
      <c r="P275" s="6" t="s">
        <v>316</v>
      </c>
      <c r="Q275" s="6" t="s">
        <v>316</v>
      </c>
      <c r="R275" s="8">
        <v>304229</v>
      </c>
      <c r="U275" s="8">
        <v>130.80000000000001</v>
      </c>
      <c r="V275" s="8">
        <v>128.4</v>
      </c>
      <c r="W275" s="8">
        <v>103.8</v>
      </c>
      <c r="X275" s="8">
        <v>120.4</v>
      </c>
      <c r="Y275" s="8">
        <v>98.7</v>
      </c>
    </row>
    <row r="276" spans="1:25" x14ac:dyDescent="0.25">
      <c r="A276" s="7">
        <v>41547</v>
      </c>
      <c r="B276" s="8">
        <v>317.5</v>
      </c>
      <c r="C276" s="8">
        <v>141.52000000000001</v>
      </c>
      <c r="D276" s="8">
        <v>117.1</v>
      </c>
      <c r="E276" s="8">
        <v>101.6</v>
      </c>
      <c r="F276" s="8">
        <v>110.9</v>
      </c>
      <c r="G276" s="8">
        <v>113.1</v>
      </c>
      <c r="H276" s="8">
        <v>70.099999999999994</v>
      </c>
      <c r="I276" s="8">
        <v>85.6</v>
      </c>
      <c r="J276" s="8">
        <v>30403453</v>
      </c>
      <c r="K276" s="8">
        <v>349.73</v>
      </c>
      <c r="L276" s="8">
        <v>146.24</v>
      </c>
      <c r="M276" s="8">
        <v>102.9</v>
      </c>
      <c r="N276" s="8">
        <v>95.2</v>
      </c>
      <c r="O276" s="8">
        <v>103.9</v>
      </c>
      <c r="P276" s="8">
        <v>94.8</v>
      </c>
      <c r="Q276" s="8">
        <v>88.1</v>
      </c>
      <c r="R276" s="8">
        <v>322362</v>
      </c>
      <c r="U276" s="8">
        <v>132.1</v>
      </c>
      <c r="V276" s="8">
        <v>129.1</v>
      </c>
      <c r="W276" s="8">
        <v>106.8</v>
      </c>
      <c r="X276" s="8">
        <v>126.7</v>
      </c>
      <c r="Y276" s="8">
        <v>98.5</v>
      </c>
    </row>
    <row r="277" spans="1:25" x14ac:dyDescent="0.25">
      <c r="A277" s="7">
        <v>41639</v>
      </c>
      <c r="B277" s="8">
        <v>322.3</v>
      </c>
      <c r="C277" s="8">
        <v>143.83000000000001</v>
      </c>
      <c r="D277" s="8">
        <v>119.2</v>
      </c>
      <c r="E277" s="8">
        <v>102.9</v>
      </c>
      <c r="F277" s="8">
        <v>112.7</v>
      </c>
      <c r="G277" s="8">
        <v>111.1</v>
      </c>
      <c r="H277" s="8">
        <v>70</v>
      </c>
      <c r="I277" s="8">
        <v>81.099999999999994</v>
      </c>
      <c r="J277" s="8">
        <v>32533206</v>
      </c>
      <c r="K277" s="8">
        <v>338.3</v>
      </c>
      <c r="L277" s="8">
        <v>140.4</v>
      </c>
      <c r="M277" s="8">
        <v>103.2</v>
      </c>
      <c r="N277" s="6" t="s">
        <v>316</v>
      </c>
      <c r="O277" s="8">
        <v>104.8</v>
      </c>
      <c r="P277" s="6" t="s">
        <v>316</v>
      </c>
      <c r="Q277" s="6" t="s">
        <v>316</v>
      </c>
      <c r="R277" s="8">
        <v>341505</v>
      </c>
      <c r="U277" s="8">
        <v>132.80000000000001</v>
      </c>
      <c r="V277" s="8">
        <v>129.5</v>
      </c>
      <c r="W277" s="8">
        <v>103.2</v>
      </c>
      <c r="X277" s="8">
        <v>129.30000000000001</v>
      </c>
      <c r="Y277" s="8">
        <v>98.4</v>
      </c>
    </row>
    <row r="278" spans="1:25" x14ac:dyDescent="0.25">
      <c r="A278" s="7">
        <v>41729</v>
      </c>
      <c r="B278" s="8">
        <v>326.10000000000002</v>
      </c>
      <c r="C278" s="8">
        <v>147.29</v>
      </c>
      <c r="D278" s="8">
        <v>119.3</v>
      </c>
      <c r="E278" s="8">
        <v>103.9</v>
      </c>
      <c r="F278" s="8">
        <v>113.1</v>
      </c>
      <c r="G278" s="8">
        <v>116.2</v>
      </c>
      <c r="H278" s="8">
        <v>64</v>
      </c>
      <c r="I278" s="8">
        <v>87.9</v>
      </c>
      <c r="J278" s="8">
        <v>32601270</v>
      </c>
      <c r="K278" s="8">
        <v>353</v>
      </c>
      <c r="L278" s="8">
        <v>146.09</v>
      </c>
      <c r="M278" s="8">
        <v>103.2</v>
      </c>
      <c r="N278" s="8">
        <v>95.6</v>
      </c>
      <c r="O278" s="8">
        <v>104.6</v>
      </c>
      <c r="P278" s="8">
        <v>96.9</v>
      </c>
      <c r="Q278" s="8">
        <v>87.5</v>
      </c>
      <c r="R278" s="8">
        <v>353797</v>
      </c>
      <c r="S278" s="8">
        <v>98.5</v>
      </c>
      <c r="U278" s="8">
        <v>133.5</v>
      </c>
      <c r="V278" s="8">
        <v>129.5</v>
      </c>
      <c r="W278" s="8">
        <v>107.1</v>
      </c>
      <c r="X278" s="8">
        <v>128.30000000000001</v>
      </c>
      <c r="Y278" s="8">
        <v>98.3</v>
      </c>
    </row>
    <row r="279" spans="1:25" x14ac:dyDescent="0.25">
      <c r="A279" s="7">
        <v>41820</v>
      </c>
      <c r="B279" s="8">
        <v>330.7</v>
      </c>
      <c r="C279" s="8">
        <v>150.52000000000001</v>
      </c>
      <c r="D279" s="8">
        <v>121.3</v>
      </c>
      <c r="E279" s="8">
        <v>104.9</v>
      </c>
      <c r="F279" s="8">
        <v>114.7</v>
      </c>
      <c r="G279" s="8">
        <v>100.7</v>
      </c>
      <c r="H279" s="8">
        <v>74.400000000000006</v>
      </c>
      <c r="I279" s="8">
        <v>85.1</v>
      </c>
      <c r="J279" s="8">
        <v>33211375</v>
      </c>
      <c r="K279" s="8">
        <v>357.47</v>
      </c>
      <c r="L279" s="8">
        <v>146.68</v>
      </c>
      <c r="M279" s="8">
        <v>106</v>
      </c>
      <c r="N279" s="6" t="s">
        <v>316</v>
      </c>
      <c r="O279" s="8">
        <v>107.2</v>
      </c>
      <c r="P279" s="6" t="s">
        <v>316</v>
      </c>
      <c r="Q279" s="6" t="s">
        <v>316</v>
      </c>
      <c r="R279" s="8">
        <v>366426</v>
      </c>
      <c r="S279" s="8">
        <v>99.9</v>
      </c>
      <c r="U279" s="8">
        <v>133.5</v>
      </c>
      <c r="V279" s="8">
        <v>129.1</v>
      </c>
      <c r="W279" s="8">
        <v>107.9</v>
      </c>
      <c r="X279" s="8">
        <v>131.5</v>
      </c>
      <c r="Y279" s="8">
        <v>99.5</v>
      </c>
    </row>
    <row r="280" spans="1:25" x14ac:dyDescent="0.25">
      <c r="A280" s="7">
        <v>41912</v>
      </c>
      <c r="B280" s="8">
        <v>334.4</v>
      </c>
      <c r="C280" s="8">
        <v>153.63999999999999</v>
      </c>
      <c r="D280" s="8">
        <v>121.5</v>
      </c>
      <c r="E280" s="8">
        <v>105.6</v>
      </c>
      <c r="F280" s="8">
        <v>115.1</v>
      </c>
      <c r="G280" s="8">
        <v>97.2</v>
      </c>
      <c r="H280" s="8">
        <v>55.1</v>
      </c>
      <c r="I280" s="8">
        <v>90.4</v>
      </c>
      <c r="J280" s="8">
        <v>33638450</v>
      </c>
      <c r="K280" s="8">
        <v>397.12</v>
      </c>
      <c r="L280" s="8">
        <v>162.6</v>
      </c>
      <c r="M280" s="8">
        <v>106</v>
      </c>
      <c r="N280" s="8">
        <v>96</v>
      </c>
      <c r="O280" s="8">
        <v>107.2</v>
      </c>
      <c r="P280" s="8">
        <v>98.9</v>
      </c>
      <c r="Q280" s="8">
        <v>87</v>
      </c>
      <c r="R280" s="8">
        <v>435000</v>
      </c>
      <c r="S280" s="8">
        <v>100.2</v>
      </c>
      <c r="U280" s="8">
        <v>135.6</v>
      </c>
      <c r="V280" s="8">
        <v>128.80000000000001</v>
      </c>
      <c r="W280" s="8">
        <v>106.9</v>
      </c>
      <c r="X280" s="8">
        <v>134</v>
      </c>
      <c r="Y280" s="8">
        <v>100.3</v>
      </c>
    </row>
    <row r="281" spans="1:25" x14ac:dyDescent="0.25">
      <c r="A281" s="7">
        <v>42004</v>
      </c>
      <c r="B281" s="8">
        <v>336.7</v>
      </c>
      <c r="C281" s="8">
        <v>152.78</v>
      </c>
      <c r="D281" s="8">
        <v>121.5</v>
      </c>
      <c r="E281" s="8">
        <v>106.4</v>
      </c>
      <c r="F281" s="8">
        <v>115.4</v>
      </c>
      <c r="G281" s="8">
        <v>114.2</v>
      </c>
      <c r="H281" s="8">
        <v>75.8</v>
      </c>
      <c r="I281" s="8">
        <v>90.2</v>
      </c>
      <c r="J281" s="8">
        <v>34093637</v>
      </c>
      <c r="K281" s="8">
        <v>384.27</v>
      </c>
      <c r="L281" s="8">
        <v>157.5</v>
      </c>
      <c r="M281" s="8">
        <v>106.2</v>
      </c>
      <c r="N281" s="6" t="s">
        <v>316</v>
      </c>
      <c r="O281" s="8">
        <v>107.2</v>
      </c>
      <c r="P281" s="6" t="s">
        <v>316</v>
      </c>
      <c r="Q281" s="6" t="s">
        <v>316</v>
      </c>
      <c r="R281" s="8">
        <v>440000</v>
      </c>
      <c r="S281" s="8">
        <v>101.5</v>
      </c>
      <c r="U281" s="8">
        <v>138.80000000000001</v>
      </c>
      <c r="V281" s="8">
        <v>130.69999999999999</v>
      </c>
      <c r="W281" s="8">
        <v>106.8</v>
      </c>
      <c r="X281" s="8">
        <v>138.80000000000001</v>
      </c>
      <c r="Y281" s="8">
        <v>100.1</v>
      </c>
    </row>
    <row r="282" spans="1:25" x14ac:dyDescent="0.25">
      <c r="A282" s="7">
        <v>42094</v>
      </c>
      <c r="B282" s="8">
        <v>339.4</v>
      </c>
      <c r="C282" s="8">
        <v>156.52000000000001</v>
      </c>
      <c r="D282" s="8">
        <v>121.7</v>
      </c>
      <c r="E282" s="8">
        <v>107</v>
      </c>
      <c r="F282" s="8">
        <v>115.8</v>
      </c>
      <c r="G282" s="8">
        <v>102.4</v>
      </c>
      <c r="H282" s="8">
        <v>76.3</v>
      </c>
      <c r="I282" s="8">
        <v>86.4</v>
      </c>
      <c r="J282" s="8">
        <v>35706303</v>
      </c>
      <c r="K282" s="8">
        <v>403.69</v>
      </c>
      <c r="L282" s="8">
        <v>165.29</v>
      </c>
      <c r="M282" s="8">
        <v>110.2</v>
      </c>
      <c r="N282" s="8">
        <v>96.5</v>
      </c>
      <c r="O282" s="8">
        <v>111.4</v>
      </c>
      <c r="P282" s="8">
        <v>100.9</v>
      </c>
      <c r="Q282" s="8">
        <v>86.6</v>
      </c>
      <c r="R282" s="8">
        <v>443750</v>
      </c>
      <c r="S282" s="8">
        <v>97.5</v>
      </c>
      <c r="T282" s="8">
        <v>95.1</v>
      </c>
      <c r="U282" s="8">
        <v>138.6</v>
      </c>
      <c r="V282" s="8">
        <v>130.69999999999999</v>
      </c>
      <c r="W282" s="8">
        <v>107.6</v>
      </c>
      <c r="X282" s="8">
        <v>147.9</v>
      </c>
      <c r="Y282" s="8">
        <v>100.5</v>
      </c>
    </row>
    <row r="283" spans="1:25" x14ac:dyDescent="0.25">
      <c r="A283" s="7">
        <v>42185</v>
      </c>
      <c r="B283" s="8">
        <v>341.7</v>
      </c>
      <c r="C283" s="8">
        <v>160.16999999999999</v>
      </c>
      <c r="D283" s="8">
        <v>122.2</v>
      </c>
      <c r="E283" s="8">
        <v>108.1</v>
      </c>
      <c r="F283" s="8">
        <v>116.6</v>
      </c>
      <c r="G283" s="8">
        <v>98.8</v>
      </c>
      <c r="H283" s="8">
        <v>75.2</v>
      </c>
      <c r="I283" s="8">
        <v>86.2</v>
      </c>
      <c r="J283" s="8">
        <v>38564848</v>
      </c>
      <c r="K283" s="8">
        <v>436.03</v>
      </c>
      <c r="L283" s="8">
        <v>176.21</v>
      </c>
      <c r="M283" s="8">
        <v>110.8</v>
      </c>
      <c r="N283" s="6" t="s">
        <v>316</v>
      </c>
      <c r="O283" s="8">
        <v>111.5</v>
      </c>
      <c r="P283" s="6" t="s">
        <v>316</v>
      </c>
      <c r="Q283" s="6" t="s">
        <v>316</v>
      </c>
      <c r="R283" s="8">
        <v>452700</v>
      </c>
      <c r="S283" s="8">
        <v>94.7</v>
      </c>
      <c r="T283" s="8">
        <v>92.4</v>
      </c>
      <c r="U283" s="8">
        <v>139</v>
      </c>
      <c r="V283" s="8">
        <v>130.1</v>
      </c>
      <c r="W283" s="8">
        <v>106.9</v>
      </c>
      <c r="X283" s="8">
        <v>150</v>
      </c>
      <c r="Y283" s="8">
        <v>102.4</v>
      </c>
    </row>
    <row r="284" spans="1:25" x14ac:dyDescent="0.25">
      <c r="A284" s="7">
        <v>42277</v>
      </c>
      <c r="B284" s="8">
        <v>343.1</v>
      </c>
      <c r="C284" s="8">
        <v>162.46</v>
      </c>
      <c r="D284" s="8">
        <v>122.7</v>
      </c>
      <c r="E284" s="8">
        <v>108.4</v>
      </c>
      <c r="F284" s="8">
        <v>117</v>
      </c>
      <c r="G284" s="8">
        <v>111.4</v>
      </c>
      <c r="H284" s="8">
        <v>77.8</v>
      </c>
      <c r="I284" s="8">
        <v>90.4</v>
      </c>
      <c r="J284" s="8">
        <v>38695098</v>
      </c>
      <c r="K284" s="8">
        <v>459.35</v>
      </c>
      <c r="L284" s="8">
        <v>184.43</v>
      </c>
      <c r="M284" s="8">
        <v>114.1</v>
      </c>
      <c r="N284" s="8">
        <v>97.1</v>
      </c>
      <c r="O284" s="8">
        <v>116.1</v>
      </c>
      <c r="P284" s="8">
        <v>103.3</v>
      </c>
      <c r="Q284" s="8">
        <v>86.3</v>
      </c>
      <c r="R284" s="8">
        <v>463700</v>
      </c>
      <c r="S284" s="8">
        <v>92.9</v>
      </c>
      <c r="T284" s="8">
        <v>91</v>
      </c>
      <c r="U284" s="8">
        <v>138.80000000000001</v>
      </c>
      <c r="V284" s="8">
        <v>129.69999999999999</v>
      </c>
      <c r="W284" s="8">
        <v>106.6</v>
      </c>
      <c r="X284" s="8">
        <v>151.4</v>
      </c>
      <c r="Y284" s="8">
        <v>101.5</v>
      </c>
    </row>
    <row r="285" spans="1:25" x14ac:dyDescent="0.25">
      <c r="A285" s="7">
        <v>42369</v>
      </c>
      <c r="B285" s="8">
        <v>343.5</v>
      </c>
      <c r="C285" s="8">
        <v>179.28</v>
      </c>
      <c r="D285" s="8">
        <v>125.1</v>
      </c>
      <c r="E285" s="8">
        <v>108.6</v>
      </c>
      <c r="F285" s="8">
        <v>118.5</v>
      </c>
      <c r="G285" s="8">
        <v>135.1</v>
      </c>
      <c r="H285" s="8">
        <v>81.7</v>
      </c>
      <c r="I285" s="8">
        <v>92.5</v>
      </c>
      <c r="J285" s="8">
        <v>38714139</v>
      </c>
      <c r="K285" s="8">
        <v>451.55</v>
      </c>
      <c r="L285" s="8">
        <v>181.55</v>
      </c>
      <c r="M285" s="8">
        <v>111.6</v>
      </c>
      <c r="N285" s="6" t="s">
        <v>316</v>
      </c>
      <c r="O285" s="8">
        <v>114.3</v>
      </c>
      <c r="P285" s="6" t="s">
        <v>316</v>
      </c>
      <c r="Q285" s="6" t="s">
        <v>316</v>
      </c>
      <c r="R285" s="8">
        <v>476500</v>
      </c>
      <c r="S285" s="8">
        <v>93.1</v>
      </c>
      <c r="T285" s="8">
        <v>91.2</v>
      </c>
      <c r="U285" s="8">
        <v>138.6</v>
      </c>
      <c r="V285" s="8">
        <v>129.6</v>
      </c>
      <c r="W285" s="8">
        <v>105</v>
      </c>
      <c r="X285" s="8">
        <v>151.30000000000001</v>
      </c>
      <c r="Y285" s="8">
        <v>103.1</v>
      </c>
    </row>
    <row r="286" spans="1:25" x14ac:dyDescent="0.25">
      <c r="A286" s="7">
        <v>42460</v>
      </c>
      <c r="B286" s="8">
        <v>343.9</v>
      </c>
      <c r="C286" s="8">
        <v>175.22</v>
      </c>
      <c r="D286" s="8">
        <v>127.8</v>
      </c>
      <c r="E286" s="8">
        <v>108.6</v>
      </c>
      <c r="F286" s="8">
        <v>120.1</v>
      </c>
      <c r="G286" s="8">
        <v>104.7</v>
      </c>
      <c r="H286" s="8">
        <v>72.7</v>
      </c>
      <c r="I286" s="8">
        <v>85.7</v>
      </c>
      <c r="J286" s="8">
        <v>38714359</v>
      </c>
      <c r="K286" s="8">
        <v>496.95</v>
      </c>
      <c r="L286" s="8">
        <v>199.62</v>
      </c>
      <c r="M286" s="8">
        <v>115.5</v>
      </c>
      <c r="N286" s="8">
        <v>97.8</v>
      </c>
      <c r="O286" s="8">
        <v>117.8</v>
      </c>
      <c r="P286" s="8">
        <v>106.5</v>
      </c>
      <c r="Q286" s="8">
        <v>86.2</v>
      </c>
      <c r="R286" s="8">
        <v>486150</v>
      </c>
      <c r="S286" s="8">
        <v>90.8</v>
      </c>
      <c r="T286" s="8">
        <v>87.6</v>
      </c>
      <c r="U286" s="8">
        <v>138.19999999999999</v>
      </c>
      <c r="V286" s="8">
        <v>127.1</v>
      </c>
      <c r="W286" s="8">
        <v>102.4</v>
      </c>
      <c r="X286" s="8">
        <v>146.5</v>
      </c>
      <c r="Y286" s="8">
        <v>104.6</v>
      </c>
    </row>
    <row r="287" spans="1:25" x14ac:dyDescent="0.25">
      <c r="A287" s="7">
        <v>42551</v>
      </c>
      <c r="B287" s="8">
        <v>343.8</v>
      </c>
      <c r="C287" s="8">
        <v>175.51</v>
      </c>
      <c r="D287" s="8">
        <v>131.30000000000001</v>
      </c>
      <c r="E287" s="8">
        <v>110.8</v>
      </c>
      <c r="F287" s="8">
        <v>123.1</v>
      </c>
      <c r="G287" s="8">
        <v>114.3</v>
      </c>
      <c r="H287" s="8">
        <v>66.7</v>
      </c>
      <c r="I287" s="8">
        <v>84.7</v>
      </c>
      <c r="J287" s="8">
        <v>39180156</v>
      </c>
      <c r="K287" s="8">
        <v>506.73</v>
      </c>
      <c r="L287" s="8">
        <v>201.49</v>
      </c>
      <c r="M287" s="8">
        <v>115.2</v>
      </c>
      <c r="N287" s="6" t="s">
        <v>316</v>
      </c>
      <c r="O287" s="8">
        <v>118.5</v>
      </c>
      <c r="P287" s="6" t="s">
        <v>316</v>
      </c>
      <c r="Q287" s="6" t="s">
        <v>316</v>
      </c>
      <c r="R287" s="8">
        <v>495750</v>
      </c>
      <c r="S287" s="8">
        <v>88</v>
      </c>
      <c r="T287" s="8">
        <v>85.4</v>
      </c>
      <c r="U287" s="8">
        <v>136.1</v>
      </c>
      <c r="V287" s="8">
        <v>123.1</v>
      </c>
      <c r="W287" s="8">
        <v>100</v>
      </c>
      <c r="X287" s="8">
        <v>149.9</v>
      </c>
      <c r="Y287" s="8">
        <v>106.6</v>
      </c>
    </row>
    <row r="288" spans="1:25" x14ac:dyDescent="0.25">
      <c r="A288" s="7">
        <v>42643</v>
      </c>
      <c r="B288" s="8">
        <v>343.2</v>
      </c>
      <c r="C288" s="8">
        <v>173.91</v>
      </c>
      <c r="D288" s="8">
        <v>132.9</v>
      </c>
      <c r="E288" s="8">
        <v>111.3</v>
      </c>
      <c r="F288" s="8">
        <v>124.3</v>
      </c>
      <c r="G288" s="8">
        <v>122.2</v>
      </c>
      <c r="H288" s="8">
        <v>73.400000000000006</v>
      </c>
      <c r="I288" s="8">
        <v>85.5</v>
      </c>
      <c r="J288" s="8">
        <v>39178670</v>
      </c>
      <c r="K288" s="8">
        <v>527</v>
      </c>
      <c r="L288" s="8">
        <v>208.86</v>
      </c>
      <c r="M288" s="8">
        <v>115.1</v>
      </c>
      <c r="N288" s="8">
        <v>98.3</v>
      </c>
      <c r="O288" s="8">
        <v>116.4</v>
      </c>
      <c r="P288" s="8">
        <v>109.1</v>
      </c>
      <c r="Q288" s="8">
        <v>86.2</v>
      </c>
      <c r="R288" s="8">
        <v>505400</v>
      </c>
      <c r="S288" s="8">
        <v>85.2</v>
      </c>
      <c r="T288" s="8">
        <v>82</v>
      </c>
      <c r="U288" s="8">
        <v>135.5</v>
      </c>
      <c r="V288" s="8">
        <v>122.3</v>
      </c>
      <c r="W288" s="8">
        <v>98.3</v>
      </c>
      <c r="X288" s="8">
        <v>157.69999999999999</v>
      </c>
      <c r="Y288" s="8">
        <v>108.6</v>
      </c>
    </row>
    <row r="289" spans="1:25" x14ac:dyDescent="0.25">
      <c r="A289" s="7">
        <v>42735</v>
      </c>
      <c r="B289" s="8">
        <v>342.8</v>
      </c>
      <c r="C289" s="8">
        <v>177.06</v>
      </c>
      <c r="D289" s="8">
        <v>137.80000000000001</v>
      </c>
      <c r="E289" s="8">
        <v>111.9</v>
      </c>
      <c r="F289" s="8">
        <v>127.4</v>
      </c>
      <c r="G289" s="8">
        <v>130.1</v>
      </c>
      <c r="H289" s="8">
        <v>68.2</v>
      </c>
      <c r="I289" s="8">
        <v>83.7</v>
      </c>
      <c r="J289" s="8">
        <v>39171778</v>
      </c>
      <c r="K289" s="8">
        <v>530.39</v>
      </c>
      <c r="L289" s="8">
        <v>209.23</v>
      </c>
      <c r="M289" s="8">
        <v>114.6</v>
      </c>
      <c r="N289" s="6" t="s">
        <v>316</v>
      </c>
      <c r="O289" s="8">
        <v>116.4</v>
      </c>
      <c r="P289" s="6" t="s">
        <v>316</v>
      </c>
      <c r="Q289" s="6" t="s">
        <v>316</v>
      </c>
      <c r="R289" s="8">
        <v>515000</v>
      </c>
      <c r="S289" s="8">
        <v>81.7</v>
      </c>
      <c r="T289" s="8">
        <v>76.599999999999994</v>
      </c>
      <c r="U289" s="8">
        <v>134.69999999999999</v>
      </c>
      <c r="V289" s="8">
        <v>122.6</v>
      </c>
      <c r="W289" s="8">
        <v>95.4</v>
      </c>
      <c r="X289" s="8">
        <v>158.9</v>
      </c>
      <c r="Y289" s="8">
        <v>108.1</v>
      </c>
    </row>
    <row r="290" spans="1:25" x14ac:dyDescent="0.25">
      <c r="A290" s="7">
        <v>42825</v>
      </c>
      <c r="B290" s="8">
        <v>342</v>
      </c>
      <c r="C290" s="8">
        <v>179.65</v>
      </c>
      <c r="D290" s="8">
        <v>138.6</v>
      </c>
      <c r="E290" s="8">
        <v>112</v>
      </c>
      <c r="F290" s="8">
        <v>128</v>
      </c>
      <c r="G290" s="8">
        <v>131.19999999999999</v>
      </c>
      <c r="H290" s="8">
        <v>70.3</v>
      </c>
      <c r="I290" s="8">
        <v>82.6</v>
      </c>
      <c r="J290" s="8">
        <v>39321256</v>
      </c>
      <c r="K290" s="8">
        <v>565.09</v>
      </c>
      <c r="L290" s="8">
        <v>222.9</v>
      </c>
      <c r="M290" s="8">
        <v>118.7</v>
      </c>
      <c r="N290" s="8">
        <v>98.9</v>
      </c>
      <c r="O290" s="8">
        <v>120.6</v>
      </c>
      <c r="P290" s="8">
        <v>112.1</v>
      </c>
      <c r="Q290" s="8">
        <v>86.2</v>
      </c>
      <c r="R290" s="8">
        <v>541100</v>
      </c>
      <c r="S290" s="8">
        <v>80.2</v>
      </c>
      <c r="T290" s="8">
        <v>74.5</v>
      </c>
      <c r="U290" s="8">
        <v>129.30000000000001</v>
      </c>
      <c r="V290" s="8">
        <v>117.7</v>
      </c>
      <c r="W290" s="8">
        <v>93.3</v>
      </c>
      <c r="X290" s="8">
        <v>157.1</v>
      </c>
      <c r="Y290" s="8">
        <v>108.4</v>
      </c>
    </row>
    <row r="291" spans="1:25" x14ac:dyDescent="0.25">
      <c r="A291" s="7">
        <v>42916</v>
      </c>
      <c r="B291" s="8">
        <v>341.4</v>
      </c>
      <c r="C291" s="8">
        <v>182.24</v>
      </c>
      <c r="D291" s="8">
        <v>141.19999999999999</v>
      </c>
      <c r="E291" s="8">
        <v>112.5</v>
      </c>
      <c r="F291" s="8">
        <v>129.69999999999999</v>
      </c>
      <c r="G291" s="8">
        <v>140.5</v>
      </c>
      <c r="H291" s="8">
        <v>63.7</v>
      </c>
      <c r="I291" s="8">
        <v>85.1</v>
      </c>
      <c r="K291" s="8">
        <v>601.75</v>
      </c>
      <c r="L291" s="8">
        <v>235.2</v>
      </c>
      <c r="M291" s="8">
        <v>116.3</v>
      </c>
      <c r="N291" s="6" t="s">
        <v>316</v>
      </c>
      <c r="O291" s="8">
        <v>118.3</v>
      </c>
      <c r="P291" s="6" t="s">
        <v>316</v>
      </c>
      <c r="Q291" s="6" t="s">
        <v>316</v>
      </c>
      <c r="R291" s="8">
        <v>551600</v>
      </c>
      <c r="S291" s="8">
        <v>78.400000000000006</v>
      </c>
      <c r="T291" s="8">
        <v>71.099999999999994</v>
      </c>
      <c r="U291" s="8">
        <v>127.5</v>
      </c>
      <c r="V291" s="8">
        <v>113.9</v>
      </c>
      <c r="W291" s="8">
        <v>91.8</v>
      </c>
      <c r="X291" s="8">
        <v>162.5</v>
      </c>
      <c r="Y291" s="8">
        <v>110.4</v>
      </c>
    </row>
    <row r="292" spans="1:25" x14ac:dyDescent="0.25">
      <c r="A292" s="7">
        <v>43008</v>
      </c>
      <c r="B292" s="8">
        <v>340.4</v>
      </c>
      <c r="C292" s="8">
        <v>178.01</v>
      </c>
      <c r="D292" s="8">
        <v>145.6</v>
      </c>
      <c r="E292" s="8">
        <v>114</v>
      </c>
      <c r="F292" s="8">
        <v>132.9</v>
      </c>
      <c r="G292" s="8">
        <v>127.7</v>
      </c>
      <c r="H292" s="8">
        <v>61.8</v>
      </c>
      <c r="I292" s="8">
        <v>90.1</v>
      </c>
      <c r="K292" s="8">
        <v>588.66999999999996</v>
      </c>
      <c r="L292" s="8">
        <v>229.5</v>
      </c>
      <c r="M292" s="8">
        <v>119.9</v>
      </c>
      <c r="N292" s="8">
        <v>99.6</v>
      </c>
      <c r="O292" s="8">
        <v>122.8</v>
      </c>
      <c r="P292" s="8">
        <v>115.2</v>
      </c>
      <c r="Q292" s="8">
        <v>86.3</v>
      </c>
      <c r="R292" s="8">
        <v>556600</v>
      </c>
      <c r="S292" s="8">
        <v>77.599999999999994</v>
      </c>
      <c r="T292" s="8">
        <v>69.400000000000006</v>
      </c>
      <c r="U292" s="8">
        <v>128</v>
      </c>
      <c r="V292" s="8">
        <v>112.9</v>
      </c>
      <c r="W292" s="8">
        <v>91</v>
      </c>
      <c r="X292" s="8">
        <v>165.7</v>
      </c>
      <c r="Y292" s="8">
        <v>114.3</v>
      </c>
    </row>
    <row r="293" spans="1:25" x14ac:dyDescent="0.25">
      <c r="A293" s="7">
        <v>43100</v>
      </c>
      <c r="B293" s="8">
        <v>340.9</v>
      </c>
      <c r="C293" s="8">
        <v>179.21</v>
      </c>
      <c r="D293" s="8">
        <v>149.30000000000001</v>
      </c>
      <c r="E293" s="8">
        <v>117</v>
      </c>
      <c r="F293" s="8">
        <v>136.30000000000001</v>
      </c>
      <c r="G293" s="8">
        <v>136.5</v>
      </c>
      <c r="H293" s="8">
        <v>76.599999999999994</v>
      </c>
      <c r="I293" s="8">
        <v>85</v>
      </c>
      <c r="K293" s="8">
        <v>629.80999999999995</v>
      </c>
      <c r="L293" s="8">
        <v>244</v>
      </c>
      <c r="M293" s="8">
        <v>122.1</v>
      </c>
      <c r="N293" s="6" t="s">
        <v>316</v>
      </c>
      <c r="O293" s="8">
        <v>126.5</v>
      </c>
      <c r="P293" s="6" t="s">
        <v>316</v>
      </c>
      <c r="Q293" s="6" t="s">
        <v>316</v>
      </c>
      <c r="R293" s="8">
        <v>560500</v>
      </c>
      <c r="S293" s="8">
        <v>77.099999999999994</v>
      </c>
      <c r="T293" s="8">
        <v>68.599999999999994</v>
      </c>
      <c r="U293" s="8">
        <v>131.4</v>
      </c>
      <c r="V293" s="8">
        <v>111.8</v>
      </c>
      <c r="W293" s="8">
        <v>90</v>
      </c>
      <c r="X293" s="8">
        <v>171.1</v>
      </c>
      <c r="Y293" s="8">
        <v>115.2</v>
      </c>
    </row>
    <row r="294" spans="1:25" x14ac:dyDescent="0.25">
      <c r="A294" s="7">
        <v>43190</v>
      </c>
      <c r="C294" s="8">
        <v>179.95</v>
      </c>
      <c r="D294" s="8">
        <v>152.1</v>
      </c>
      <c r="E294" s="8">
        <v>115.8</v>
      </c>
      <c r="F294" s="8">
        <v>137.5</v>
      </c>
      <c r="G294" s="8">
        <v>121.9</v>
      </c>
      <c r="H294" s="8">
        <v>73.3</v>
      </c>
      <c r="I294" s="8">
        <v>84.2</v>
      </c>
      <c r="K294" s="8">
        <v>715.84</v>
      </c>
      <c r="L294" s="8">
        <v>275.60000000000002</v>
      </c>
      <c r="M294" s="8">
        <v>123.6</v>
      </c>
      <c r="N294" s="8">
        <v>100.6</v>
      </c>
      <c r="O294" s="8">
        <v>127.1</v>
      </c>
      <c r="P294" s="8">
        <v>119.3</v>
      </c>
      <c r="Q294" s="8">
        <v>86.7</v>
      </c>
      <c r="R294" s="8">
        <v>564950</v>
      </c>
      <c r="S294" s="8">
        <v>76.7</v>
      </c>
      <c r="T294" s="8">
        <v>68</v>
      </c>
      <c r="U294" s="8">
        <v>133.1</v>
      </c>
      <c r="V294" s="8">
        <v>111.9</v>
      </c>
      <c r="W294" s="8">
        <v>89.9</v>
      </c>
      <c r="X294" s="8">
        <v>168</v>
      </c>
      <c r="Y294" s="8">
        <v>114.6</v>
      </c>
    </row>
    <row r="295" spans="1:25" x14ac:dyDescent="0.25">
      <c r="A295" s="7">
        <v>43281</v>
      </c>
      <c r="C295" s="8">
        <v>179.01</v>
      </c>
      <c r="D295" s="8">
        <v>154.19999999999999</v>
      </c>
      <c r="E295" s="8">
        <v>116.1</v>
      </c>
      <c r="F295" s="8">
        <v>139</v>
      </c>
      <c r="G295" s="8">
        <v>105.2</v>
      </c>
      <c r="H295" s="8">
        <v>72.400000000000006</v>
      </c>
      <c r="I295" s="8">
        <v>89</v>
      </c>
      <c r="K295" s="8">
        <v>681.26</v>
      </c>
      <c r="L295" s="8">
        <v>260.3</v>
      </c>
      <c r="M295" s="8">
        <v>123.2</v>
      </c>
      <c r="N295" s="6" t="s">
        <v>316</v>
      </c>
      <c r="O295" s="8">
        <v>127.2</v>
      </c>
      <c r="P295" s="6" t="s">
        <v>316</v>
      </c>
      <c r="Q295" s="6" t="s">
        <v>316</v>
      </c>
      <c r="R295" s="8">
        <v>569650</v>
      </c>
      <c r="S295" s="8">
        <v>76.400000000000006</v>
      </c>
      <c r="T295" s="8">
        <v>67.400000000000006</v>
      </c>
      <c r="U295" s="8">
        <v>135.6</v>
      </c>
      <c r="V295" s="8">
        <v>110.5</v>
      </c>
      <c r="W295" s="8">
        <v>89.9</v>
      </c>
      <c r="X295" s="8">
        <v>176.7</v>
      </c>
      <c r="Y295" s="8">
        <v>116</v>
      </c>
    </row>
    <row r="296" spans="1:25" x14ac:dyDescent="0.25">
      <c r="A296" s="7">
        <v>43373</v>
      </c>
      <c r="C296" s="8">
        <v>178.69</v>
      </c>
      <c r="D296" s="8">
        <v>159.5</v>
      </c>
      <c r="E296" s="8">
        <v>115.6</v>
      </c>
      <c r="F296" s="8">
        <v>142</v>
      </c>
      <c r="G296" s="8">
        <v>109.2</v>
      </c>
      <c r="H296" s="8">
        <v>84.3</v>
      </c>
      <c r="I296" s="8">
        <v>86.1</v>
      </c>
      <c r="K296" s="8">
        <v>718.02</v>
      </c>
      <c r="L296" s="8">
        <v>272.60000000000002</v>
      </c>
      <c r="M296" s="8">
        <v>124.2</v>
      </c>
      <c r="N296" s="8">
        <v>101.8</v>
      </c>
      <c r="O296" s="8">
        <v>127.1</v>
      </c>
      <c r="P296" s="8">
        <v>124.5</v>
      </c>
      <c r="Q296" s="8">
        <v>87.2</v>
      </c>
      <c r="R296" s="8">
        <v>575000</v>
      </c>
      <c r="S296" s="8">
        <v>76</v>
      </c>
      <c r="T296" s="8">
        <v>66.8</v>
      </c>
      <c r="U296" s="8">
        <v>135.69999999999999</v>
      </c>
      <c r="V296" s="8">
        <v>110.8</v>
      </c>
      <c r="W296" s="8">
        <v>90</v>
      </c>
      <c r="X296" s="8">
        <v>170.8</v>
      </c>
      <c r="Y296" s="8">
        <v>118</v>
      </c>
    </row>
    <row r="297" spans="1:25" x14ac:dyDescent="0.25">
      <c r="A297" s="7">
        <v>43465</v>
      </c>
      <c r="C297" s="8">
        <v>175.08</v>
      </c>
      <c r="D297" s="8">
        <v>163.69999999999999</v>
      </c>
      <c r="E297" s="8">
        <v>115.6</v>
      </c>
      <c r="F297" s="8">
        <v>144.5</v>
      </c>
      <c r="G297" s="8">
        <v>136.19999999999999</v>
      </c>
      <c r="H297" s="8">
        <v>69.5</v>
      </c>
      <c r="I297" s="8">
        <v>84.9</v>
      </c>
      <c r="K297" s="8">
        <v>758.41</v>
      </c>
      <c r="L297" s="8">
        <v>284.5</v>
      </c>
      <c r="M297" s="8">
        <v>120.1</v>
      </c>
      <c r="N297" s="6" t="s">
        <v>316</v>
      </c>
      <c r="O297" s="8">
        <v>123.8</v>
      </c>
      <c r="P297" s="6" t="s">
        <v>316</v>
      </c>
      <c r="Q297" s="6" t="s">
        <v>316</v>
      </c>
      <c r="R297" s="8">
        <v>578200</v>
      </c>
      <c r="S297" s="8">
        <v>74.7</v>
      </c>
      <c r="T297" s="8">
        <v>64.7</v>
      </c>
      <c r="U297" s="8">
        <v>138.9</v>
      </c>
      <c r="V297" s="8">
        <v>112.5</v>
      </c>
      <c r="W297" s="8">
        <v>90</v>
      </c>
      <c r="X297" s="8">
        <v>171.7</v>
      </c>
      <c r="Y297" s="8">
        <v>118.7</v>
      </c>
    </row>
    <row r="298" spans="1:25" x14ac:dyDescent="0.25">
      <c r="A298" s="7">
        <v>43555</v>
      </c>
      <c r="C298" s="8">
        <v>175.1</v>
      </c>
      <c r="D298" s="8">
        <v>167.6</v>
      </c>
      <c r="E298" s="8">
        <v>115.5</v>
      </c>
      <c r="F298" s="8">
        <v>146.69999999999999</v>
      </c>
      <c r="K298" s="8">
        <v>739.15</v>
      </c>
      <c r="L298" s="8">
        <v>276</v>
      </c>
      <c r="M298" s="8">
        <v>124.4</v>
      </c>
      <c r="N298" s="8">
        <v>103.3</v>
      </c>
      <c r="O298" s="8">
        <v>128.1</v>
      </c>
      <c r="P298" s="8">
        <v>130.30000000000001</v>
      </c>
      <c r="Q298" s="8">
        <v>87.7</v>
      </c>
      <c r="R298" s="8">
        <v>584950</v>
      </c>
      <c r="S298" s="8">
        <v>74.400000000000006</v>
      </c>
      <c r="T298" s="8">
        <v>65</v>
      </c>
      <c r="U298" s="8">
        <v>143.1</v>
      </c>
      <c r="V298" s="8">
        <v>110.4</v>
      </c>
      <c r="W298" s="8">
        <v>89.9</v>
      </c>
      <c r="X298" s="8">
        <v>177.3</v>
      </c>
      <c r="Y298" s="8">
        <v>119.6</v>
      </c>
    </row>
    <row r="299" spans="1:25" x14ac:dyDescent="0.25">
      <c r="A299" s="7">
        <v>43646</v>
      </c>
      <c r="C299" s="8">
        <v>175.44</v>
      </c>
      <c r="D299" s="8">
        <v>170.5</v>
      </c>
      <c r="E299" s="8">
        <v>115.4</v>
      </c>
      <c r="F299" s="8">
        <v>148.4</v>
      </c>
      <c r="K299" s="8">
        <v>807.54</v>
      </c>
      <c r="L299" s="8">
        <v>298.39999999999998</v>
      </c>
      <c r="M299" s="8">
        <v>122</v>
      </c>
      <c r="N299" s="6" t="s">
        <v>316</v>
      </c>
      <c r="O299" s="8">
        <v>126.5</v>
      </c>
      <c r="P299" s="6" t="s">
        <v>316</v>
      </c>
      <c r="Q299" s="6" t="s">
        <v>316</v>
      </c>
      <c r="R299" s="8">
        <v>588500</v>
      </c>
      <c r="S299" s="8">
        <v>75</v>
      </c>
      <c r="T299" s="8">
        <v>66.900000000000006</v>
      </c>
      <c r="U299" s="8">
        <v>144.4</v>
      </c>
      <c r="V299" s="8">
        <v>110.8</v>
      </c>
      <c r="W299" s="8">
        <v>89.8</v>
      </c>
      <c r="X299" s="8">
        <v>185.4</v>
      </c>
      <c r="Y299" s="8">
        <v>123.6</v>
      </c>
    </row>
    <row r="300" spans="1:25" x14ac:dyDescent="0.25">
      <c r="A300" s="7">
        <v>43738</v>
      </c>
      <c r="C300" s="8">
        <v>176.67</v>
      </c>
      <c r="K300" s="6" t="s">
        <v>316</v>
      </c>
      <c r="L300" s="6" t="s">
        <v>316</v>
      </c>
      <c r="N300" s="8">
        <v>105.2</v>
      </c>
      <c r="P300" s="8">
        <v>136.69999999999999</v>
      </c>
      <c r="Q300" s="8">
        <v>88.5</v>
      </c>
      <c r="R300" s="8">
        <v>594150</v>
      </c>
      <c r="S300" s="8">
        <v>75.099999999999994</v>
      </c>
      <c r="T300" s="8">
        <v>67.5</v>
      </c>
      <c r="U300" s="8">
        <v>138.80000000000001</v>
      </c>
      <c r="V300" s="8">
        <v>112</v>
      </c>
      <c r="W300" s="8">
        <v>89.9</v>
      </c>
      <c r="X300" s="8">
        <v>190.4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workbookViewId="0">
      <pane xSplit="1" ySplit="4" topLeftCell="B5" activePane="bottomRight" state="frozen"/>
      <selection pane="topRight"/>
      <selection pane="bottomLeft"/>
      <selection pane="bottomRight"/>
    </sheetView>
  </sheetViews>
  <sheetFormatPr defaultRowHeight="15" x14ac:dyDescent="0.25"/>
  <cols>
    <col min="1" max="1" width="16.42578125" bestFit="1" customWidth="1"/>
    <col min="2" max="2" width="22.28515625" bestFit="1" customWidth="1"/>
    <col min="3" max="3" width="22.140625" bestFit="1" customWidth="1"/>
    <col min="4" max="4" width="22.28515625" bestFit="1" customWidth="1"/>
    <col min="5" max="5" width="22.140625" bestFit="1" customWidth="1"/>
  </cols>
  <sheetData>
    <row r="1" spans="1:5" ht="36" x14ac:dyDescent="0.25">
      <c r="A1" s="9" t="str">
        <f ca="1">HYPERLINK("#"&amp;CELL("address",'Summary Documentation'!A1),"Back to menu")</f>
        <v>Back to menu</v>
      </c>
      <c r="B1" s="10" t="s">
        <v>105</v>
      </c>
      <c r="C1" s="10" t="s">
        <v>109</v>
      </c>
      <c r="D1" s="10" t="s">
        <v>112</v>
      </c>
      <c r="E1" s="10" t="s">
        <v>115</v>
      </c>
    </row>
    <row r="2" spans="1:5" x14ac:dyDescent="0.25">
      <c r="B2" s="10" t="s">
        <v>322</v>
      </c>
      <c r="C2" s="10" t="s">
        <v>322</v>
      </c>
      <c r="D2" s="10" t="s">
        <v>322</v>
      </c>
      <c r="E2" s="10" t="s">
        <v>322</v>
      </c>
    </row>
    <row r="3" spans="1:5" x14ac:dyDescent="0.25">
      <c r="B3" s="10" t="s">
        <v>98</v>
      </c>
      <c r="C3" s="10" t="s">
        <v>98</v>
      </c>
      <c r="D3" s="10" t="s">
        <v>98</v>
      </c>
      <c r="E3" s="10" t="s">
        <v>98</v>
      </c>
    </row>
    <row r="4" spans="1:5" x14ac:dyDescent="0.25">
      <c r="A4" s="4" t="s">
        <v>315</v>
      </c>
      <c r="B4" s="5" t="s">
        <v>96</v>
      </c>
      <c r="C4" s="5" t="s">
        <v>106</v>
      </c>
      <c r="D4" s="5" t="s">
        <v>110</v>
      </c>
      <c r="E4" s="5" t="s">
        <v>113</v>
      </c>
    </row>
    <row r="5" spans="1:5" x14ac:dyDescent="0.25">
      <c r="A5" s="7">
        <v>38898</v>
      </c>
      <c r="D5" s="8">
        <v>103.4</v>
      </c>
      <c r="E5" s="8">
        <v>100</v>
      </c>
    </row>
    <row r="6" spans="1:5" x14ac:dyDescent="0.25">
      <c r="A6" s="7">
        <v>39082</v>
      </c>
      <c r="D6" s="8">
        <v>104.6</v>
      </c>
      <c r="E6" s="8">
        <v>103.7</v>
      </c>
    </row>
    <row r="7" spans="1:5" x14ac:dyDescent="0.25">
      <c r="A7" s="7">
        <v>39263</v>
      </c>
      <c r="D7" s="8">
        <v>107.5</v>
      </c>
      <c r="E7" s="8">
        <v>107.7</v>
      </c>
    </row>
    <row r="8" spans="1:5" x14ac:dyDescent="0.25">
      <c r="A8" s="7">
        <v>39447</v>
      </c>
      <c r="D8" s="8">
        <v>109.1</v>
      </c>
      <c r="E8" s="8">
        <v>111.8</v>
      </c>
    </row>
    <row r="9" spans="1:5" x14ac:dyDescent="0.25">
      <c r="A9" s="7">
        <v>39629</v>
      </c>
      <c r="D9" s="8">
        <v>110.9</v>
      </c>
      <c r="E9" s="8">
        <v>111.7</v>
      </c>
    </row>
    <row r="10" spans="1:5" x14ac:dyDescent="0.25">
      <c r="A10" s="7">
        <v>39813</v>
      </c>
      <c r="D10" s="8">
        <v>114</v>
      </c>
      <c r="E10" s="8">
        <v>112.6</v>
      </c>
    </row>
    <row r="11" spans="1:5" x14ac:dyDescent="0.25">
      <c r="A11" s="7">
        <v>39994</v>
      </c>
      <c r="D11" s="8">
        <v>112</v>
      </c>
      <c r="E11" s="8">
        <v>112.5</v>
      </c>
    </row>
    <row r="12" spans="1:5" x14ac:dyDescent="0.25">
      <c r="A12" s="7">
        <v>40178</v>
      </c>
      <c r="D12" s="8">
        <v>109.8</v>
      </c>
      <c r="E12" s="8">
        <v>104.1</v>
      </c>
    </row>
    <row r="13" spans="1:5" x14ac:dyDescent="0.25">
      <c r="A13" s="7">
        <v>40359</v>
      </c>
      <c r="B13" s="8">
        <v>102.1</v>
      </c>
      <c r="C13" s="8">
        <v>101.6</v>
      </c>
      <c r="D13" s="8">
        <v>102.2</v>
      </c>
      <c r="E13" s="8">
        <v>101.5</v>
      </c>
    </row>
    <row r="14" spans="1:5" x14ac:dyDescent="0.25">
      <c r="A14" s="7">
        <v>40543</v>
      </c>
      <c r="B14" s="8">
        <v>97.9</v>
      </c>
      <c r="C14" s="8">
        <v>98.4</v>
      </c>
      <c r="D14" s="8">
        <v>97.9</v>
      </c>
      <c r="E14" s="8">
        <v>98.5</v>
      </c>
    </row>
    <row r="15" spans="1:5" x14ac:dyDescent="0.25">
      <c r="A15" s="7">
        <v>40724</v>
      </c>
      <c r="B15" s="8">
        <v>95.4</v>
      </c>
      <c r="C15" s="8">
        <v>95.5</v>
      </c>
      <c r="D15" s="8">
        <v>96.9</v>
      </c>
      <c r="E15" s="8">
        <v>95.3</v>
      </c>
    </row>
    <row r="16" spans="1:5" x14ac:dyDescent="0.25">
      <c r="A16" s="7">
        <v>40908</v>
      </c>
      <c r="B16" s="8">
        <v>90.3</v>
      </c>
      <c r="C16" s="8">
        <v>90.3</v>
      </c>
      <c r="D16" s="8">
        <v>92.2</v>
      </c>
      <c r="E16" s="8">
        <v>89.3</v>
      </c>
    </row>
    <row r="17" spans="1:5" x14ac:dyDescent="0.25">
      <c r="A17" s="7">
        <v>41090</v>
      </c>
      <c r="B17" s="8">
        <v>84.9</v>
      </c>
      <c r="C17" s="8">
        <v>83.4</v>
      </c>
      <c r="D17" s="8">
        <v>87.3</v>
      </c>
      <c r="E17" s="8">
        <v>81</v>
      </c>
    </row>
    <row r="18" spans="1:5" x14ac:dyDescent="0.25">
      <c r="A18" s="7">
        <v>41274</v>
      </c>
      <c r="B18" s="8">
        <v>78.8</v>
      </c>
      <c r="C18" s="8">
        <v>81.8</v>
      </c>
      <c r="D18" s="8">
        <v>82.8</v>
      </c>
      <c r="E18" s="8">
        <v>79.400000000000006</v>
      </c>
    </row>
    <row r="19" spans="1:5" x14ac:dyDescent="0.25">
      <c r="A19" s="7">
        <v>41455</v>
      </c>
      <c r="B19" s="8">
        <v>75</v>
      </c>
      <c r="C19" s="8">
        <v>77.900000000000006</v>
      </c>
      <c r="D19" s="8">
        <v>77.5</v>
      </c>
      <c r="E19" s="8">
        <v>76.7</v>
      </c>
    </row>
    <row r="20" spans="1:5" x14ac:dyDescent="0.25">
      <c r="A20" s="7">
        <v>41639</v>
      </c>
      <c r="B20" s="8">
        <v>72.400000000000006</v>
      </c>
      <c r="C20" s="8">
        <v>72.900000000000006</v>
      </c>
      <c r="D20" s="8">
        <v>74</v>
      </c>
      <c r="E20" s="8">
        <v>70.599999999999994</v>
      </c>
    </row>
    <row r="21" spans="1:5" x14ac:dyDescent="0.25">
      <c r="A21" s="7">
        <v>41820</v>
      </c>
      <c r="B21" s="8">
        <v>71.400000000000006</v>
      </c>
      <c r="C21" s="8">
        <v>74.2</v>
      </c>
      <c r="D21" s="8">
        <v>73.599999999999994</v>
      </c>
      <c r="E21" s="8">
        <v>71.400000000000006</v>
      </c>
    </row>
    <row r="22" spans="1:5" x14ac:dyDescent="0.25">
      <c r="A22" s="7">
        <v>42004</v>
      </c>
      <c r="B22" s="8">
        <v>70.900000000000006</v>
      </c>
      <c r="C22" s="8">
        <v>74</v>
      </c>
      <c r="D22" s="8">
        <v>73.099999999999994</v>
      </c>
      <c r="E22" s="8">
        <v>71.7</v>
      </c>
    </row>
    <row r="23" spans="1:5" x14ac:dyDescent="0.25">
      <c r="A23" s="7">
        <v>42185</v>
      </c>
      <c r="B23" s="8">
        <v>71.099999999999994</v>
      </c>
      <c r="C23" s="8">
        <v>71.3</v>
      </c>
      <c r="D23" s="8">
        <v>73.099999999999994</v>
      </c>
      <c r="E23" s="8">
        <v>69.599999999999994</v>
      </c>
    </row>
    <row r="24" spans="1:5" x14ac:dyDescent="0.25">
      <c r="A24" s="7">
        <v>42369</v>
      </c>
      <c r="B24" s="8">
        <v>71</v>
      </c>
      <c r="C24" s="8">
        <v>71.7</v>
      </c>
      <c r="D24" s="8">
        <v>73</v>
      </c>
      <c r="E24" s="8">
        <v>70.099999999999994</v>
      </c>
    </row>
    <row r="25" spans="1:5" x14ac:dyDescent="0.25">
      <c r="A25" s="7">
        <v>42551</v>
      </c>
      <c r="B25" s="8">
        <v>71.2</v>
      </c>
      <c r="C25" s="8">
        <v>71.2</v>
      </c>
      <c r="D25" s="8">
        <v>72.900000000000006</v>
      </c>
      <c r="E25" s="8">
        <v>69.2</v>
      </c>
    </row>
    <row r="26" spans="1:5" x14ac:dyDescent="0.25">
      <c r="A26" s="7">
        <v>42735</v>
      </c>
      <c r="B26" s="8">
        <v>71.2</v>
      </c>
      <c r="C26" s="8">
        <v>71.2</v>
      </c>
      <c r="D26" s="8">
        <v>72.7</v>
      </c>
      <c r="E26" s="8">
        <v>69.099999999999994</v>
      </c>
    </row>
    <row r="27" spans="1:5" x14ac:dyDescent="0.25">
      <c r="A27" s="7">
        <v>42916</v>
      </c>
      <c r="B27" s="8">
        <v>71</v>
      </c>
      <c r="C27" s="8">
        <v>72.099999999999994</v>
      </c>
      <c r="D27" s="8">
        <v>72.7</v>
      </c>
      <c r="E27" s="8">
        <v>69.900000000000006</v>
      </c>
    </row>
    <row r="28" spans="1:5" x14ac:dyDescent="0.25">
      <c r="A28" s="7">
        <v>43100</v>
      </c>
      <c r="B28" s="8">
        <v>74</v>
      </c>
      <c r="C28" s="8">
        <v>72.8</v>
      </c>
      <c r="D28" s="8">
        <v>75.3</v>
      </c>
      <c r="E28" s="8">
        <v>70.599999999999994</v>
      </c>
    </row>
    <row r="29" spans="1:5" x14ac:dyDescent="0.25">
      <c r="A29" s="7">
        <v>43281</v>
      </c>
      <c r="B29" s="8">
        <v>76.5</v>
      </c>
      <c r="C29" s="8">
        <v>74.5</v>
      </c>
      <c r="D29" s="8">
        <v>78.900000000000006</v>
      </c>
      <c r="E29" s="8">
        <v>73.599999999999994</v>
      </c>
    </row>
    <row r="30" spans="1:5" x14ac:dyDescent="0.25">
      <c r="A30" s="7">
        <v>43465</v>
      </c>
      <c r="B30" s="8">
        <v>78.900000000000006</v>
      </c>
      <c r="C30" s="8">
        <v>76.7</v>
      </c>
      <c r="D30" s="8">
        <v>82.5</v>
      </c>
      <c r="E30" s="8">
        <v>77.2</v>
      </c>
    </row>
    <row r="31" spans="1:5" x14ac:dyDescent="0.25">
      <c r="A31" s="7">
        <v>43646</v>
      </c>
      <c r="B31" s="8">
        <v>80.599999999999994</v>
      </c>
      <c r="C31" s="8">
        <v>79.900000000000006</v>
      </c>
      <c r="D31" s="8">
        <v>84.2</v>
      </c>
      <c r="E31" s="8">
        <v>80.8</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workbookViewId="0">
      <pane xSplit="1" ySplit="4" topLeftCell="B5" activePane="bottomRight" state="frozen"/>
      <selection pane="topRight"/>
      <selection pane="bottomLeft"/>
      <selection pane="bottomRight"/>
    </sheetView>
  </sheetViews>
  <sheetFormatPr defaultRowHeight="15" x14ac:dyDescent="0.25"/>
  <cols>
    <col min="1" max="1" width="16.42578125" bestFit="1" customWidth="1"/>
    <col min="2" max="2" width="22" bestFit="1" customWidth="1"/>
    <col min="3" max="4" width="22.140625" bestFit="1" customWidth="1"/>
    <col min="5" max="5" width="21" bestFit="1" customWidth="1"/>
    <col min="6" max="8" width="21.5703125" bestFit="1" customWidth="1"/>
    <col min="9" max="9" width="21.7109375" bestFit="1" customWidth="1"/>
  </cols>
  <sheetData>
    <row r="1" spans="1:9" ht="48" x14ac:dyDescent="0.25">
      <c r="A1" s="9" t="str">
        <f ca="1">HYPERLINK("#"&amp;CELL("address",'Summary Documentation'!A1),"Back to menu")</f>
        <v>Back to menu</v>
      </c>
      <c r="B1" s="10" t="s">
        <v>45</v>
      </c>
      <c r="C1" s="10" t="s">
        <v>53</v>
      </c>
      <c r="D1" s="10" t="s">
        <v>58</v>
      </c>
      <c r="E1" s="10" t="s">
        <v>69</v>
      </c>
      <c r="F1" s="10" t="s">
        <v>78</v>
      </c>
      <c r="G1" s="10" t="s">
        <v>83</v>
      </c>
      <c r="H1" s="10" t="s">
        <v>86</v>
      </c>
      <c r="I1" s="10" t="s">
        <v>94</v>
      </c>
    </row>
    <row r="2" spans="1:9" x14ac:dyDescent="0.25">
      <c r="B2" s="10" t="s">
        <v>322</v>
      </c>
      <c r="C2" s="10" t="s">
        <v>322</v>
      </c>
      <c r="D2" s="10" t="s">
        <v>322</v>
      </c>
      <c r="E2" s="10" t="s">
        <v>322</v>
      </c>
      <c r="F2" s="10" t="s">
        <v>332</v>
      </c>
      <c r="G2" s="10" t="s">
        <v>332</v>
      </c>
      <c r="H2" s="10" t="s">
        <v>332</v>
      </c>
      <c r="I2" s="10" t="s">
        <v>333</v>
      </c>
    </row>
    <row r="3" spans="1:9" x14ac:dyDescent="0.25">
      <c r="B3" s="10" t="s">
        <v>29</v>
      </c>
      <c r="C3" s="10" t="s">
        <v>29</v>
      </c>
      <c r="D3" s="10" t="s">
        <v>29</v>
      </c>
      <c r="E3" s="10" t="s">
        <v>60</v>
      </c>
      <c r="F3" s="10" t="s">
        <v>71</v>
      </c>
      <c r="G3" s="10" t="s">
        <v>71</v>
      </c>
      <c r="H3" s="10" t="s">
        <v>71</v>
      </c>
      <c r="I3" s="10" t="s">
        <v>88</v>
      </c>
    </row>
    <row r="4" spans="1:9" x14ac:dyDescent="0.25">
      <c r="A4" s="4" t="s">
        <v>315</v>
      </c>
      <c r="B4" s="5" t="s">
        <v>27</v>
      </c>
      <c r="C4" s="5" t="s">
        <v>49</v>
      </c>
      <c r="D4" s="5" t="s">
        <v>54</v>
      </c>
      <c r="E4" s="5" t="s">
        <v>59</v>
      </c>
      <c r="F4" s="5" t="s">
        <v>70</v>
      </c>
      <c r="G4" s="5" t="s">
        <v>80</v>
      </c>
      <c r="H4" s="5" t="s">
        <v>84</v>
      </c>
      <c r="I4" s="5" t="s">
        <v>87</v>
      </c>
    </row>
    <row r="5" spans="1:9" x14ac:dyDescent="0.25">
      <c r="A5" s="7">
        <v>31047</v>
      </c>
      <c r="E5" s="8">
        <v>134.69999999999999</v>
      </c>
    </row>
    <row r="6" spans="1:9" x14ac:dyDescent="0.25">
      <c r="A6" s="7">
        <v>31412</v>
      </c>
      <c r="E6" s="8">
        <v>165</v>
      </c>
    </row>
    <row r="7" spans="1:9" x14ac:dyDescent="0.25">
      <c r="A7" s="7">
        <v>31777</v>
      </c>
      <c r="E7" s="8">
        <v>240.7</v>
      </c>
    </row>
    <row r="8" spans="1:9" x14ac:dyDescent="0.25">
      <c r="A8" s="7">
        <v>32142</v>
      </c>
      <c r="E8" s="8">
        <v>378.9</v>
      </c>
    </row>
    <row r="9" spans="1:9" x14ac:dyDescent="0.25">
      <c r="A9" s="7">
        <v>32508</v>
      </c>
      <c r="E9" s="8">
        <v>390</v>
      </c>
    </row>
    <row r="10" spans="1:9" x14ac:dyDescent="0.25">
      <c r="A10" s="7">
        <v>32873</v>
      </c>
      <c r="E10" s="8">
        <v>359.1</v>
      </c>
    </row>
    <row r="11" spans="1:9" x14ac:dyDescent="0.25">
      <c r="A11" s="7">
        <v>33238</v>
      </c>
      <c r="E11" s="8">
        <v>400.6</v>
      </c>
    </row>
    <row r="12" spans="1:9" x14ac:dyDescent="0.25">
      <c r="A12" s="7">
        <v>33603</v>
      </c>
      <c r="E12" s="8">
        <v>370.3</v>
      </c>
    </row>
    <row r="13" spans="1:9" x14ac:dyDescent="0.25">
      <c r="A13" s="7">
        <v>33969</v>
      </c>
      <c r="E13" s="8">
        <v>296.10000000000002</v>
      </c>
    </row>
    <row r="14" spans="1:9" x14ac:dyDescent="0.25">
      <c r="A14" s="7">
        <v>34334</v>
      </c>
      <c r="E14" s="8">
        <v>238.5</v>
      </c>
    </row>
    <row r="15" spans="1:9" x14ac:dyDescent="0.25">
      <c r="A15" s="7">
        <v>34699</v>
      </c>
      <c r="E15" s="8">
        <v>189.8</v>
      </c>
    </row>
    <row r="16" spans="1:9" x14ac:dyDescent="0.25">
      <c r="A16" s="7">
        <v>35064</v>
      </c>
      <c r="B16" s="8">
        <v>106.7</v>
      </c>
      <c r="C16" s="8">
        <v>72.2</v>
      </c>
      <c r="D16" s="8">
        <v>100.4</v>
      </c>
      <c r="E16" s="8">
        <v>154.19999999999999</v>
      </c>
    </row>
    <row r="17" spans="1:9" x14ac:dyDescent="0.25">
      <c r="A17" s="7">
        <v>35430</v>
      </c>
      <c r="B17" s="8">
        <v>97.5</v>
      </c>
      <c r="C17" s="8">
        <v>66.3</v>
      </c>
      <c r="D17" s="8">
        <v>94.1</v>
      </c>
      <c r="E17" s="8">
        <v>136.1</v>
      </c>
    </row>
    <row r="18" spans="1:9" x14ac:dyDescent="0.25">
      <c r="A18" s="7">
        <v>35795</v>
      </c>
      <c r="B18" s="8">
        <v>97.1</v>
      </c>
      <c r="C18" s="8">
        <v>65.2</v>
      </c>
      <c r="D18" s="8">
        <v>91</v>
      </c>
      <c r="E18" s="8">
        <v>128.5</v>
      </c>
    </row>
    <row r="19" spans="1:9" x14ac:dyDescent="0.25">
      <c r="A19" s="7">
        <v>36160</v>
      </c>
      <c r="B19" s="8">
        <v>105.8</v>
      </c>
      <c r="C19" s="8">
        <v>68.3</v>
      </c>
      <c r="D19" s="8">
        <v>90.5</v>
      </c>
      <c r="E19" s="8">
        <v>109.9</v>
      </c>
    </row>
    <row r="20" spans="1:9" x14ac:dyDescent="0.25">
      <c r="A20" s="7">
        <v>36525</v>
      </c>
      <c r="B20" s="8">
        <v>115.9</v>
      </c>
      <c r="C20" s="8">
        <v>72.099999999999994</v>
      </c>
      <c r="D20" s="8">
        <v>91.7</v>
      </c>
      <c r="E20" s="8">
        <v>104</v>
      </c>
    </row>
    <row r="21" spans="1:9" x14ac:dyDescent="0.25">
      <c r="A21" s="7">
        <v>36891</v>
      </c>
      <c r="B21" s="8">
        <v>135.80000000000001</v>
      </c>
      <c r="C21" s="8">
        <v>79.3</v>
      </c>
      <c r="D21" s="8">
        <v>94.6</v>
      </c>
      <c r="E21" s="8">
        <v>97.2</v>
      </c>
      <c r="F21" s="8">
        <v>91.7</v>
      </c>
      <c r="H21" s="8">
        <v>89.8</v>
      </c>
    </row>
    <row r="22" spans="1:9" x14ac:dyDescent="0.25">
      <c r="A22" s="7">
        <v>37256</v>
      </c>
      <c r="B22" s="8">
        <v>135.6</v>
      </c>
      <c r="C22" s="8">
        <v>84.5</v>
      </c>
      <c r="D22" s="8">
        <v>96.2</v>
      </c>
      <c r="E22" s="8">
        <v>94.2</v>
      </c>
      <c r="F22" s="8">
        <v>96.1</v>
      </c>
      <c r="H22" s="8">
        <v>95.7</v>
      </c>
    </row>
    <row r="23" spans="1:9" x14ac:dyDescent="0.25">
      <c r="A23" s="7">
        <v>37621</v>
      </c>
      <c r="B23" s="8">
        <v>108.7</v>
      </c>
      <c r="C23" s="8">
        <v>80.099999999999994</v>
      </c>
      <c r="D23" s="8">
        <v>92.7</v>
      </c>
      <c r="E23" s="8">
        <v>91.5</v>
      </c>
      <c r="F23" s="8">
        <v>91</v>
      </c>
      <c r="G23" s="8">
        <v>84.7</v>
      </c>
      <c r="H23" s="8">
        <v>92.6</v>
      </c>
    </row>
    <row r="24" spans="1:9" x14ac:dyDescent="0.25">
      <c r="A24" s="7">
        <v>37986</v>
      </c>
      <c r="B24" s="8">
        <v>94.6</v>
      </c>
      <c r="C24" s="8">
        <v>73.7</v>
      </c>
      <c r="D24" s="8">
        <v>87.5</v>
      </c>
      <c r="E24" s="8">
        <v>97.1</v>
      </c>
      <c r="F24" s="8">
        <v>80.5</v>
      </c>
      <c r="G24" s="8">
        <v>80.8</v>
      </c>
      <c r="H24" s="8">
        <v>79.099999999999994</v>
      </c>
    </row>
    <row r="25" spans="1:9" x14ac:dyDescent="0.25">
      <c r="A25" s="7">
        <v>38352</v>
      </c>
      <c r="B25" s="8">
        <v>84.1</v>
      </c>
      <c r="C25" s="8">
        <v>72.900000000000006</v>
      </c>
      <c r="D25" s="8">
        <v>84.7</v>
      </c>
      <c r="E25" s="8">
        <v>93.9</v>
      </c>
      <c r="F25" s="8">
        <v>100</v>
      </c>
      <c r="G25" s="8">
        <v>100</v>
      </c>
      <c r="H25" s="8">
        <v>100</v>
      </c>
    </row>
    <row r="26" spans="1:9" x14ac:dyDescent="0.25">
      <c r="A26" s="7">
        <v>38717</v>
      </c>
      <c r="B26" s="8">
        <v>86.1</v>
      </c>
      <c r="C26" s="8">
        <v>77</v>
      </c>
      <c r="D26" s="8">
        <v>85</v>
      </c>
      <c r="E26" s="8">
        <v>108.3</v>
      </c>
      <c r="F26" s="8">
        <v>93</v>
      </c>
      <c r="G26" s="8">
        <v>97.4</v>
      </c>
      <c r="H26" s="8">
        <v>92.9</v>
      </c>
    </row>
    <row r="27" spans="1:9" x14ac:dyDescent="0.25">
      <c r="A27" s="7">
        <v>39082</v>
      </c>
      <c r="B27" s="8">
        <v>100.5</v>
      </c>
      <c r="C27" s="8">
        <v>88.3</v>
      </c>
      <c r="D27" s="8">
        <v>90.1</v>
      </c>
      <c r="E27" s="8">
        <v>119.2</v>
      </c>
      <c r="F27" s="8">
        <v>99.2</v>
      </c>
      <c r="G27" s="8">
        <v>119.1</v>
      </c>
      <c r="H27" s="8">
        <v>99.2</v>
      </c>
    </row>
    <row r="28" spans="1:9" x14ac:dyDescent="0.25">
      <c r="A28" s="7">
        <v>39447</v>
      </c>
      <c r="B28" s="8">
        <v>111.6</v>
      </c>
      <c r="C28" s="8">
        <v>95.1</v>
      </c>
      <c r="D28" s="8">
        <v>94.8</v>
      </c>
      <c r="E28" s="8">
        <v>135.30000000000001</v>
      </c>
      <c r="F28" s="8">
        <v>104.5</v>
      </c>
      <c r="G28" s="8">
        <v>123.8</v>
      </c>
      <c r="H28" s="8">
        <v>113.1</v>
      </c>
    </row>
    <row r="29" spans="1:9" x14ac:dyDescent="0.25">
      <c r="A29" s="7">
        <v>39813</v>
      </c>
      <c r="B29" s="8">
        <v>107.6</v>
      </c>
      <c r="C29" s="8">
        <v>94.4</v>
      </c>
      <c r="D29" s="8">
        <v>95.8</v>
      </c>
      <c r="E29" s="8">
        <v>124.5</v>
      </c>
      <c r="F29" s="8">
        <v>115.7</v>
      </c>
      <c r="G29" s="8">
        <v>158.69999999999999</v>
      </c>
      <c r="H29" s="8">
        <v>110.5</v>
      </c>
    </row>
    <row r="30" spans="1:9" x14ac:dyDescent="0.25">
      <c r="A30" s="7">
        <v>40178</v>
      </c>
      <c r="B30" s="8">
        <v>97.7</v>
      </c>
      <c r="C30" s="8">
        <v>95.8</v>
      </c>
      <c r="D30" s="8">
        <v>97.1</v>
      </c>
      <c r="E30" s="8">
        <v>100.5</v>
      </c>
      <c r="F30" s="8">
        <v>115.6</v>
      </c>
      <c r="G30" s="8">
        <v>148.6</v>
      </c>
      <c r="H30" s="8">
        <v>115</v>
      </c>
      <c r="I30" s="8">
        <v>112.3</v>
      </c>
    </row>
    <row r="31" spans="1:9" x14ac:dyDescent="0.25">
      <c r="A31" s="7">
        <v>40543</v>
      </c>
      <c r="B31" s="8">
        <v>100</v>
      </c>
      <c r="C31" s="8">
        <v>100</v>
      </c>
      <c r="D31" s="8">
        <v>100</v>
      </c>
      <c r="E31" s="8">
        <v>100</v>
      </c>
      <c r="F31" s="8">
        <v>107.2</v>
      </c>
      <c r="G31" s="8">
        <v>117.2</v>
      </c>
      <c r="H31" s="8">
        <v>108.1</v>
      </c>
      <c r="I31" s="8">
        <v>110.1</v>
      </c>
    </row>
    <row r="32" spans="1:9" x14ac:dyDescent="0.25">
      <c r="A32" s="7">
        <v>40908</v>
      </c>
      <c r="B32" s="8">
        <v>109.9</v>
      </c>
      <c r="C32" s="8">
        <v>107.8</v>
      </c>
      <c r="D32" s="8">
        <v>104.7</v>
      </c>
      <c r="E32" s="8">
        <v>102.2</v>
      </c>
      <c r="F32" s="8">
        <v>116</v>
      </c>
      <c r="G32" s="8">
        <v>116.9</v>
      </c>
      <c r="H32" s="8">
        <v>118.6</v>
      </c>
      <c r="I32" s="8">
        <v>105.5</v>
      </c>
    </row>
    <row r="33" spans="1:9" x14ac:dyDescent="0.25">
      <c r="A33" s="7">
        <v>41274</v>
      </c>
      <c r="B33" s="8">
        <v>118</v>
      </c>
      <c r="C33" s="8">
        <v>114.3</v>
      </c>
      <c r="D33" s="8">
        <v>108.9</v>
      </c>
      <c r="E33" s="8">
        <v>100.1</v>
      </c>
      <c r="F33" s="8">
        <v>117.2</v>
      </c>
      <c r="G33" s="8">
        <v>139.80000000000001</v>
      </c>
      <c r="H33" s="8">
        <v>116.5</v>
      </c>
      <c r="I33" s="8">
        <v>96.4</v>
      </c>
    </row>
    <row r="34" spans="1:9" x14ac:dyDescent="0.25">
      <c r="A34" s="7">
        <v>41639</v>
      </c>
      <c r="B34" s="8">
        <v>124.1</v>
      </c>
      <c r="C34" s="8">
        <v>124.1</v>
      </c>
      <c r="D34" s="8">
        <v>114</v>
      </c>
      <c r="E34" s="8">
        <v>107.3</v>
      </c>
      <c r="F34" s="8">
        <v>109</v>
      </c>
      <c r="G34" s="8">
        <v>159.80000000000001</v>
      </c>
      <c r="H34" s="8">
        <v>109.6</v>
      </c>
      <c r="I34" s="8">
        <v>93.2</v>
      </c>
    </row>
    <row r="35" spans="1:9" x14ac:dyDescent="0.25">
      <c r="A35" s="7">
        <v>42004</v>
      </c>
      <c r="B35" s="8">
        <v>131.69999999999999</v>
      </c>
      <c r="C35" s="8">
        <v>137.69999999999999</v>
      </c>
      <c r="D35" s="8">
        <v>121</v>
      </c>
      <c r="E35" s="8">
        <v>113.8</v>
      </c>
      <c r="F35" s="8">
        <v>107.4</v>
      </c>
      <c r="G35" s="8">
        <v>129.4</v>
      </c>
      <c r="H35" s="8">
        <v>103.1</v>
      </c>
      <c r="I35" s="8">
        <v>96.6</v>
      </c>
    </row>
    <row r="36" spans="1:9" x14ac:dyDescent="0.25">
      <c r="A36" s="7">
        <v>42369</v>
      </c>
      <c r="B36" s="8">
        <v>151.6</v>
      </c>
      <c r="C36" s="8">
        <v>153.5</v>
      </c>
      <c r="D36" s="8">
        <v>129.5</v>
      </c>
      <c r="E36" s="8">
        <v>121.7</v>
      </c>
      <c r="F36" s="8">
        <v>118</v>
      </c>
      <c r="G36" s="8">
        <v>156.1</v>
      </c>
      <c r="H36" s="8">
        <v>119.8</v>
      </c>
      <c r="I36" s="8">
        <v>100</v>
      </c>
    </row>
    <row r="37" spans="1:9" x14ac:dyDescent="0.25">
      <c r="A37" s="7">
        <v>42735</v>
      </c>
      <c r="B37" s="8">
        <v>188.3</v>
      </c>
      <c r="C37" s="8">
        <v>172.3</v>
      </c>
      <c r="D37" s="8">
        <v>139.80000000000001</v>
      </c>
      <c r="E37" s="8">
        <v>133.1</v>
      </c>
      <c r="F37" s="8">
        <v>105.9</v>
      </c>
      <c r="G37" s="8">
        <v>141.1</v>
      </c>
      <c r="H37" s="8">
        <v>118.4</v>
      </c>
      <c r="I37" s="8">
        <v>102</v>
      </c>
    </row>
    <row r="38" spans="1:9" x14ac:dyDescent="0.25">
      <c r="A38" s="7">
        <v>43100</v>
      </c>
      <c r="C38" s="8">
        <v>201.8</v>
      </c>
      <c r="D38" s="8">
        <v>154.6</v>
      </c>
      <c r="E38" s="8">
        <v>141.6</v>
      </c>
      <c r="F38" s="8">
        <v>118.4</v>
      </c>
      <c r="G38" s="8">
        <v>154.1</v>
      </c>
      <c r="H38" s="8">
        <v>128.4</v>
      </c>
      <c r="I38" s="8">
        <v>105.4</v>
      </c>
    </row>
    <row r="39" spans="1:9" x14ac:dyDescent="0.25">
      <c r="A39" s="7">
        <v>43465</v>
      </c>
      <c r="C39" s="8">
        <v>214.5</v>
      </c>
      <c r="D39" s="8">
        <v>162.9</v>
      </c>
      <c r="E39" s="8">
        <v>147.4</v>
      </c>
      <c r="F39" s="8">
        <v>119.4</v>
      </c>
      <c r="G39" s="8">
        <v>146.30000000000001</v>
      </c>
      <c r="H39" s="8">
        <v>116.1</v>
      </c>
      <c r="I39" s="8">
        <v>110.5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Content</vt:lpstr>
      <vt:lpstr>Summary Documentation</vt:lpstr>
      <vt:lpstr>Monthly Series</vt:lpstr>
      <vt:lpstr>Quarterly Series</vt:lpstr>
      <vt:lpstr>Half-yearly Series</vt:lpstr>
      <vt:lpstr>Annual Series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Szemere, Robert</cp:lastModifiedBy>
  <dcterms:created xsi:type="dcterms:W3CDTF">2019-12-17T09:48:42Z</dcterms:created>
  <dcterms:modified xsi:type="dcterms:W3CDTF">2019-12-17T09:51:18Z</dcterms:modified>
</cp:coreProperties>
</file>